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KOPERNIK\REMONT SAL\Dokumenty na BIP\"/>
    </mc:Choice>
  </mc:AlternateContent>
  <xr:revisionPtr revIDLastSave="0" documentId="8_{D4EF6127-BB25-4E27-B5AF-443C134D9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PCR" sheetId="1" r:id="rId1"/>
  </sheets>
  <externalReferences>
    <externalReference r:id="rId2"/>
  </externalReferences>
  <definedNames>
    <definedName name="_r">#REF!</definedName>
    <definedName name="all">#REF!</definedName>
    <definedName name="Area">#REF!</definedName>
    <definedName name="branże">[1]wsp!$D$8</definedName>
    <definedName name="Check">#REF!</definedName>
    <definedName name="Completion_accs">#REF!</definedName>
    <definedName name="DATA">#REF!</definedName>
    <definedName name="DATA_razem">#REF!</definedName>
    <definedName name="drogi">[1]wsp!$D$3</definedName>
    <definedName name="e">#REF!</definedName>
    <definedName name="Excel_BuiltIn__FilterDatabase_1">#REF!</definedName>
    <definedName name="inne">[1]wsp!$D$9</definedName>
    <definedName name="_xlnm.Print_Area" localSheetId="0">TPCR!$A$1:$G$77</definedName>
    <definedName name="pośrednie">[1]wsp!$D$2</definedName>
    <definedName name="Print_Area_MI">#REF!</definedName>
    <definedName name="rec">#REF!</definedName>
    <definedName name="reszta">[1]wsp!$D$7</definedName>
    <definedName name="SORT">#REF!</definedName>
    <definedName name="Sort_data">#REF!</definedName>
    <definedName name="Ssap_accounts">#REF!</definedName>
    <definedName name="wip">#REF!</definedName>
    <definedName name="Z_0216E4A3_6182_11D6_9494_000102FA4DF4_.wvu.Cols" hidden="1">#REF!</definedName>
    <definedName name="Z_0216E4A3_6182_11D6_9494_000102FA4DF4_.wvu.PrintArea" hidden="1">#REF!</definedName>
    <definedName name="Z_0216E4A3_6182_11D6_9494_000102FA4DF4_.wvu.PrintTitles" hidden="1">#REF!</definedName>
    <definedName name="Z_A6D38DCC_6184_11D6_8FBA_000476959415_.wvu.Cols" hidden="1">#REF!</definedName>
    <definedName name="Z_A6D38DCC_6184_11D6_8FBA_000476959415_.wvu.PrintArea" hidden="1">#REF!</definedName>
    <definedName name="Z_A6D38DCC_6184_11D6_8FBA_000476959415_.wvu.PrintTitles" hidden="1">#REF!</definedName>
    <definedName name="żelbet7">[1]wsp!$D$4</definedName>
    <definedName name="żelbet8">[1]wsp!$D$5</definedName>
    <definedName name="żelbet9">[1]wsp!$D$6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E53" i="1"/>
  <c r="E36" i="1" l="1"/>
  <c r="E35" i="1"/>
  <c r="E15" i="1" l="1"/>
  <c r="E13" i="1"/>
  <c r="E18" i="1"/>
  <c r="E20" i="1"/>
  <c r="E19" i="1"/>
  <c r="E21" i="1"/>
  <c r="G32" i="1" l="1"/>
  <c r="G14" i="1"/>
  <c r="G72" i="1"/>
  <c r="G73" i="1"/>
  <c r="G71" i="1"/>
  <c r="G55" i="1" l="1"/>
  <c r="G39" i="1"/>
  <c r="G49" i="1"/>
  <c r="G50" i="1"/>
  <c r="G48" i="1"/>
  <c r="G53" i="1"/>
  <c r="G54" i="1"/>
  <c r="G56" i="1"/>
  <c r="G52" i="1"/>
  <c r="G62" i="1"/>
  <c r="G63" i="1"/>
  <c r="G61" i="1"/>
  <c r="G59" i="1"/>
  <c r="G58" i="1"/>
  <c r="G69" i="1"/>
  <c r="G70" i="1"/>
  <c r="G66" i="1"/>
  <c r="G65" i="1" s="1"/>
  <c r="G42" i="1"/>
  <c r="G68" i="1" l="1"/>
  <c r="G51" i="1"/>
  <c r="G57" i="1"/>
  <c r="G60" i="1"/>
  <c r="G47" i="1"/>
  <c r="G21" i="1"/>
  <c r="G19" i="1"/>
  <c r="G20" i="1"/>
  <c r="G22" i="1"/>
  <c r="G23" i="1"/>
  <c r="G18" i="1"/>
  <c r="G17" i="1"/>
  <c r="G16" i="1" l="1"/>
  <c r="G45" i="1"/>
  <c r="G44" i="1"/>
  <c r="G41" i="1"/>
  <c r="G40" i="1" s="1"/>
  <c r="G36" i="1"/>
  <c r="G37" i="1"/>
  <c r="G38" i="1"/>
  <c r="G35" i="1"/>
  <c r="G33" i="1"/>
  <c r="G31" i="1"/>
  <c r="G34" i="1" l="1"/>
  <c r="G25" i="1"/>
  <c r="G24" i="1" s="1"/>
  <c r="G28" i="1"/>
  <c r="G27" i="1"/>
  <c r="G26" i="1" s="1"/>
  <c r="G13" i="1"/>
  <c r="G15" i="1"/>
  <c r="G12" i="1"/>
  <c r="G8" i="1"/>
  <c r="G9" i="1"/>
  <c r="G7" i="1" l="1"/>
  <c r="G6" i="1" s="1"/>
  <c r="G11" i="1"/>
  <c r="G10" i="1" s="1"/>
  <c r="G30" i="1"/>
  <c r="G43" i="1"/>
  <c r="G29" i="1" l="1"/>
  <c r="G46" i="1"/>
  <c r="G64" i="1" l="1"/>
  <c r="G75" i="1" l="1"/>
  <c r="G76" i="1" s="1"/>
</calcChain>
</file>

<file path=xl/sharedStrings.xml><?xml version="1.0" encoding="utf-8"?>
<sst xmlns="http://schemas.openxmlformats.org/spreadsheetml/2006/main" count="193" uniqueCount="128">
  <si>
    <t>kpl</t>
  </si>
  <si>
    <t>IV.1.3</t>
  </si>
  <si>
    <t>IV.1.2</t>
  </si>
  <si>
    <t>IV.1.1</t>
  </si>
  <si>
    <t>IV.1</t>
  </si>
  <si>
    <t>IV</t>
  </si>
  <si>
    <t>III.1.2</t>
  </si>
  <si>
    <t>III.1.1</t>
  </si>
  <si>
    <t>III.1</t>
  </si>
  <si>
    <t>II.3.2</t>
  </si>
  <si>
    <t>II.3.1</t>
  </si>
  <si>
    <t>II.3</t>
  </si>
  <si>
    <t>II.2.5</t>
  </si>
  <si>
    <t>II.2.4</t>
  </si>
  <si>
    <t>II.2.3</t>
  </si>
  <si>
    <t>II.2.2</t>
  </si>
  <si>
    <t>II.2.1</t>
  </si>
  <si>
    <t>II.2</t>
  </si>
  <si>
    <t>II.1.3</t>
  </si>
  <si>
    <t>II.1.2</t>
  </si>
  <si>
    <t>II.1.1</t>
  </si>
  <si>
    <t>II.1</t>
  </si>
  <si>
    <t>II</t>
  </si>
  <si>
    <t>I.3.1</t>
  </si>
  <si>
    <t>I.3</t>
  </si>
  <si>
    <t>I.2.2</t>
  </si>
  <si>
    <t>I.2.1</t>
  </si>
  <si>
    <t>I.2</t>
  </si>
  <si>
    <t>I.1.4</t>
  </si>
  <si>
    <t>I.1.3</t>
  </si>
  <si>
    <t>m2</t>
  </si>
  <si>
    <t>I.1.2</t>
  </si>
  <si>
    <t>I.1.1</t>
  </si>
  <si>
    <t>I.1</t>
  </si>
  <si>
    <t>I</t>
  </si>
  <si>
    <t>Sprzęt przy pracach na wysokości</t>
  </si>
  <si>
    <t>0.1.9</t>
  </si>
  <si>
    <t>0.1.8</t>
  </si>
  <si>
    <t>0.1</t>
  </si>
  <si>
    <t>PLN</t>
  </si>
  <si>
    <t>0</t>
  </si>
  <si>
    <t>ilość</t>
  </si>
  <si>
    <t>jednostka</t>
  </si>
  <si>
    <t>Demontaże</t>
  </si>
  <si>
    <t>Roboty budowlane</t>
  </si>
  <si>
    <t>Instalacje sanitarne</t>
  </si>
  <si>
    <t>Instalacje elektryczne</t>
  </si>
  <si>
    <t>I.4</t>
  </si>
  <si>
    <t>I.4.1</t>
  </si>
  <si>
    <t>I.4.2</t>
  </si>
  <si>
    <t>kpl.</t>
  </si>
  <si>
    <t>I.2.3</t>
  </si>
  <si>
    <t>I.2.4</t>
  </si>
  <si>
    <t>I.2.5</t>
  </si>
  <si>
    <t>I.2.6</t>
  </si>
  <si>
    <t>I.2.7</t>
  </si>
  <si>
    <t>Dostawa i montaż stolarki drzwiowej wraz z obróbką</t>
  </si>
  <si>
    <t>Demontaże i wyburzenia</t>
  </si>
  <si>
    <t>m3</t>
  </si>
  <si>
    <t>V</t>
  </si>
  <si>
    <t>V.1.1</t>
  </si>
  <si>
    <t>V.1.2</t>
  </si>
  <si>
    <t>V.1</t>
  </si>
  <si>
    <t>Demontaż wraz z utylizacją istniejącej stolarki drzwiowej</t>
  </si>
  <si>
    <t>IV.2.1</t>
  </si>
  <si>
    <t>IV.2</t>
  </si>
  <si>
    <t>IV.2.2</t>
  </si>
  <si>
    <t>IV.2.3</t>
  </si>
  <si>
    <t>IV.2.4</t>
  </si>
  <si>
    <t>IV.3</t>
  </si>
  <si>
    <t>Roboty sanitarne</t>
  </si>
  <si>
    <t>IV.3.1</t>
  </si>
  <si>
    <t>IV.3.2</t>
  </si>
  <si>
    <t>Roboty elektryczne</t>
  </si>
  <si>
    <t>IV.4.1</t>
  </si>
  <si>
    <t>IV.4.2</t>
  </si>
  <si>
    <t>IV.4.3</t>
  </si>
  <si>
    <t>IV.2.5</t>
  </si>
  <si>
    <t>Razem netto</t>
  </si>
  <si>
    <t>Razem brutto</t>
  </si>
  <si>
    <t xml:space="preserve">KOSZTY BUDOWY </t>
  </si>
  <si>
    <t>Koszty budowy</t>
  </si>
  <si>
    <t>Wywóz odpadów budowlanych</t>
  </si>
  <si>
    <t>Wykonanie gładzi ścian i sufitu</t>
  </si>
  <si>
    <t>Demontaż wraz z utylizacją istniejącej boazerii PCV na ścianie</t>
  </si>
  <si>
    <t>Dostawa i montaż boazerii PCV na ścianie w kolorze białym</t>
  </si>
  <si>
    <t>Malowanie ścian i sufitu w kolorze białym</t>
  </si>
  <si>
    <t>Wykonanie okładzin podłogowych z płytek gresowych wraz z przygotowaniem podłoża. Posadzka – gres 60×60 cm, PEI IV, antypoślizgowość min. R10;  nasiąkliwość ≤ 0,5%. Spoiny elastyczne CG2, uszczelnienia w narożach i stykach. Kolorystyka i rodzaj płytek do uzgodnienia z Inwestorem. Półka cenowa 80–100 zł/m². Cokół 10cm z płytek gresowych w kolorze posadzki.</t>
  </si>
  <si>
    <t>Skucie istniejącej terakoty w sali lekcyjnej</t>
  </si>
  <si>
    <t xml:space="preserve">Sala lekcyjna nr 5 </t>
  </si>
  <si>
    <t xml:space="preserve">Dostawa i montaż rolet wewnętrznych na oknach </t>
  </si>
  <si>
    <t>Zaplecze sali nr 5</t>
  </si>
  <si>
    <t>Demontaż wraz z utylizacją istniejących grzejników c.o.</t>
  </si>
  <si>
    <t>Montaż grzejników płytowych c.o.</t>
  </si>
  <si>
    <t>Demontaż opraw oświetleniowych</t>
  </si>
  <si>
    <t xml:space="preserve">Dostawa i montaż natynkowych opraw LED, barwa światła neutralna 4000K, zapewniających natężenie oświetlenia min. 300 lx zgodnie z obowiązującymi normami. </t>
  </si>
  <si>
    <t>Skucie istniejących okładzin podłogowych</t>
  </si>
  <si>
    <t>Sala lekcyjna nr 23</t>
  </si>
  <si>
    <t>Demontaż istniejącej wykładziny podłogowej</t>
  </si>
  <si>
    <t>Montaż wykładziny PCV o podwyższonej wytrzymałości na posadzce. Kolor do uzgodnienia z Inwestorem.</t>
  </si>
  <si>
    <t>Zasilenie klimatyzacji</t>
  </si>
  <si>
    <t>Instalacja sieci LAN na 16 stanowisk uczniów + 1 nauczyciela. Instlacja natynkowa w plastikowych kanałach kablowych pod parapetami</t>
  </si>
  <si>
    <t>Demontaż istniejących grzejników</t>
  </si>
  <si>
    <t>Zaplecze Sali lekcyjnej nr 23</t>
  </si>
  <si>
    <t>V.2</t>
  </si>
  <si>
    <t>Dostawa i montaż stolarki drzwiowej wraz z obróbką. Drzwi wyposażone w kontrolę dostępu</t>
  </si>
  <si>
    <t>V.2.1</t>
  </si>
  <si>
    <t>V.2.2</t>
  </si>
  <si>
    <t>V.2.3</t>
  </si>
  <si>
    <t>V.2.4</t>
  </si>
  <si>
    <t>V.2.5</t>
  </si>
  <si>
    <t xml:space="preserve">Dostawa i montaż rolet wewnętrznych na oknach. Sterowanie ręczne. Materiał typu black-out. Kolor jasnoszary. </t>
  </si>
  <si>
    <t>Wykonanie przeróbki stalowej kraty zewnętrznej na jednym oknie w celu umożliwienia ewakuacji. Do wykonania bramka rozwierana.</t>
  </si>
  <si>
    <t>Montaż grzejników płytowych c.o. wraz z dostosowaniem instalacji. Ukrycie odcinków zasilających  grzejniki w ścianach od rury podwieszonej pod sufitem.</t>
  </si>
  <si>
    <t>Modernizacja instalacji elektrycznej. Wymiana istniejącej instalacji natynkowej na podtynkową.</t>
  </si>
  <si>
    <t>Modernizacja sieci LAN. Rozprowadzenie okablowania wraz z wykonaniem 10 gniazd RJ45 dla stanowisk roboczych uczniów, 2xRJ45 dla nauczyciela, 1x RJ45 do telewizora oraz RJ45 do rzutnika.</t>
  </si>
  <si>
    <t>Dostawa i montaż rolety wewnętrznej na okno</t>
  </si>
  <si>
    <t>szt.</t>
  </si>
  <si>
    <t>Wymiana rury kanalizacyjnej wraz z obudową g-k</t>
  </si>
  <si>
    <t>Modernizacja sieci elektrycznej - gniazdka i przewody. Wykonanie podtynkowe. Doprowadzenie zasilenia do lamp podtynkowe</t>
  </si>
  <si>
    <t>Modernizacja fragmentu instalacji wodociągowej - usunięcie wystających rur wodociągowych z posadzki</t>
  </si>
  <si>
    <t>Dostawa i montaż 2 szt. klimatyzatorów split o mocy min. 7,0 kW każdy (łącznie ≥14 kW) dla sali lekcyjnej 61,5 m², z kompletną instalacją chłodniczą, elektryczną i odprowadzeniem skroplin.</t>
  </si>
  <si>
    <t>Modernizacja sieci elektrycznej - montaż 10 podwójnych gniazd wtykowych podtynkowych wraz z doprowadzeniem zasilania podtynkowo</t>
  </si>
  <si>
    <t>Szafa z płyty laminowanej na wymiar szer.1,80  wys. 2,20.</t>
  </si>
  <si>
    <t>nazwa</t>
  </si>
  <si>
    <t>Lp.</t>
  </si>
  <si>
    <t>wartość netto (PLN)</t>
  </si>
  <si>
    <t>cena 
jednostkowa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</si>
</sst>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* #,##0.00\ [$zł-415]_-;\-* #,##0.00\ [$zł-415]_-;_-* &quot;-&quot;??\ [$zł-415]_-;_-@_-"/>
  </numFmts>
  <fonts count="13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22222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165" fontId="4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left" vertical="center" wrapText="1"/>
      <protection hidden="1"/>
    </xf>
    <xf numFmtId="0" fontId="4" fillId="0" borderId="0" xfId="1" applyFont="1" applyAlignment="1">
      <alignment vertical="center"/>
    </xf>
    <xf numFmtId="165" fontId="7" fillId="2" borderId="1" xfId="1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left" vertical="center" wrapText="1"/>
      <protection hidden="1"/>
    </xf>
    <xf numFmtId="49" fontId="8" fillId="2" borderId="1" xfId="1" applyNumberFormat="1" applyFont="1" applyFill="1" applyBorder="1" applyAlignment="1" applyProtection="1">
      <alignment horizontal="left" vertical="center" wrapText="1"/>
      <protection hidden="1"/>
    </xf>
    <xf numFmtId="165" fontId="8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4" fontId="9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3" fontId="4" fillId="0" borderId="1" xfId="0" applyNumberFormat="1" applyFont="1" applyBorder="1" applyAlignment="1">
      <alignment horizontal="left" vertical="center" wrapText="1"/>
    </xf>
    <xf numFmtId="0" fontId="8" fillId="3" borderId="1" xfId="1" applyFont="1" applyFill="1" applyBorder="1" applyAlignment="1">
      <alignment vertical="center"/>
    </xf>
    <xf numFmtId="0" fontId="5" fillId="0" borderId="1" xfId="1" applyFont="1" applyBorder="1" applyAlignment="1" applyProtection="1">
      <alignment horizontal="left" vertical="center" wrapText="1"/>
      <protection hidden="1"/>
    </xf>
    <xf numFmtId="165" fontId="6" fillId="0" borderId="1" xfId="1" applyNumberFormat="1" applyFont="1" applyBorder="1" applyAlignment="1">
      <alignment vertical="center"/>
    </xf>
    <xf numFmtId="0" fontId="4" fillId="0" borderId="1" xfId="1" applyFont="1" applyBorder="1" applyAlignment="1" applyProtection="1">
      <alignment horizontal="left" vertical="center" wrapText="1"/>
      <protection hidden="1"/>
    </xf>
    <xf numFmtId="4" fontId="8" fillId="2" borderId="1" xfId="1" applyNumberFormat="1" applyFont="1" applyFill="1" applyBorder="1" applyAlignment="1" applyProtection="1">
      <alignment horizontal="left" vertical="center" wrapText="1"/>
      <protection hidden="1"/>
    </xf>
    <xf numFmtId="164" fontId="3" fillId="3" borderId="1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 wrapText="1"/>
      <protection hidden="1"/>
    </xf>
    <xf numFmtId="49" fontId="8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3" fillId="3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9" fillId="4" borderId="0" xfId="1" applyNumberFormat="1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0" fontId="12" fillId="0" borderId="0" xfId="0" applyFont="1"/>
    <xf numFmtId="0" fontId="12" fillId="0" borderId="1" xfId="0" applyFont="1" applyBorder="1"/>
    <xf numFmtId="0" fontId="3" fillId="5" borderId="1" xfId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202.30\CurrentWorks\2WI...%20Tender\oferty\bill_wy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p"/>
      <sheetName val="15007"/>
      <sheetName val="15008"/>
      <sheetName val="15009"/>
      <sheetName val="p. control"/>
      <sheetName val="Arkuszofertowy"/>
    </sheetNames>
    <sheetDataSet>
      <sheetData sheetId="0">
        <row r="2">
          <cell r="D2">
            <v>1.0991240099744821</v>
          </cell>
        </row>
        <row r="3">
          <cell r="D3">
            <v>1.0991240099744821</v>
          </cell>
        </row>
        <row r="4">
          <cell r="D4">
            <v>0.99360810501693186</v>
          </cell>
        </row>
        <row r="5">
          <cell r="D5">
            <v>1.5695490862435604</v>
          </cell>
        </row>
        <row r="6">
          <cell r="D6">
            <v>1.5882341944131266</v>
          </cell>
        </row>
        <row r="7">
          <cell r="D7">
            <v>1.0991240099744821</v>
          </cell>
        </row>
        <row r="8">
          <cell r="D8">
            <v>1.0991240099744821</v>
          </cell>
        </row>
        <row r="9">
          <cell r="D9">
            <v>1.0991240099744821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G76"/>
  <sheetViews>
    <sheetView tabSelected="1" view="pageBreakPreview" zoomScaleNormal="100" zoomScaleSheetLayoutView="100" workbookViewId="0">
      <pane ySplit="5" topLeftCell="A6" activePane="bottomLeft" state="frozen"/>
      <selection pane="bottomLeft" activeCell="G76" sqref="G76"/>
    </sheetView>
  </sheetViews>
  <sheetFormatPr defaultColWidth="12.42578125" defaultRowHeight="15" x14ac:dyDescent="0.25"/>
  <cols>
    <col min="1" max="1" width="3.85546875" style="1" customWidth="1"/>
    <col min="2" max="2" width="7.140625" style="6" customWidth="1"/>
    <col min="3" max="3" width="62.7109375" style="5" customWidth="1"/>
    <col min="4" max="4" width="10.42578125" style="4" bestFit="1" customWidth="1"/>
    <col min="5" max="5" width="7.140625" style="3" customWidth="1"/>
    <col min="6" max="6" width="19.7109375" style="2" customWidth="1"/>
    <col min="7" max="7" width="24.5703125" style="2" bestFit="1" customWidth="1"/>
    <col min="8" max="16384" width="12.42578125" style="1"/>
  </cols>
  <sheetData>
    <row r="1" spans="2:7" s="5" customFormat="1" x14ac:dyDescent="0.25">
      <c r="B1" s="6"/>
      <c r="D1" s="4"/>
      <c r="E1" s="38"/>
      <c r="F1" s="37"/>
      <c r="G1" s="37"/>
    </row>
    <row r="2" spans="2:7" s="5" customFormat="1" ht="15.75" x14ac:dyDescent="0.25">
      <c r="B2" s="47"/>
      <c r="C2" s="48"/>
      <c r="D2" s="48"/>
      <c r="E2" s="48"/>
      <c r="F2" s="48"/>
      <c r="G2" s="48"/>
    </row>
    <row r="3" spans="2:7" s="5" customFormat="1" x14ac:dyDescent="0.25">
      <c r="B3" s="6"/>
      <c r="D3" s="4"/>
      <c r="E3" s="38"/>
      <c r="F3" s="37"/>
      <c r="G3" s="37"/>
    </row>
    <row r="4" spans="2:7" s="5" customFormat="1" x14ac:dyDescent="0.25">
      <c r="B4" s="6"/>
      <c r="D4" s="4"/>
      <c r="E4" s="38"/>
      <c r="F4" s="37"/>
      <c r="G4" s="37"/>
    </row>
    <row r="5" spans="2:7" s="5" customFormat="1" ht="30" x14ac:dyDescent="0.25">
      <c r="B5" s="46" t="s">
        <v>125</v>
      </c>
      <c r="C5" s="45" t="s">
        <v>124</v>
      </c>
      <c r="D5" s="33" t="s">
        <v>42</v>
      </c>
      <c r="E5" s="32" t="s">
        <v>41</v>
      </c>
      <c r="F5" s="31" t="s">
        <v>127</v>
      </c>
      <c r="G5" s="36" t="s">
        <v>126</v>
      </c>
    </row>
    <row r="6" spans="2:7" s="5" customFormat="1" x14ac:dyDescent="0.25">
      <c r="B6" s="35" t="s">
        <v>40</v>
      </c>
      <c r="C6" s="34" t="s">
        <v>80</v>
      </c>
      <c r="D6" s="33"/>
      <c r="E6" s="32"/>
      <c r="F6" s="31" t="s">
        <v>39</v>
      </c>
      <c r="G6" s="17">
        <f>SUM(G7,)</f>
        <v>0</v>
      </c>
    </row>
    <row r="7" spans="2:7" s="5" customFormat="1" x14ac:dyDescent="0.25">
      <c r="B7" s="16" t="s">
        <v>38</v>
      </c>
      <c r="C7" s="15" t="s">
        <v>81</v>
      </c>
      <c r="D7" s="15"/>
      <c r="E7" s="30"/>
      <c r="F7" s="15"/>
      <c r="G7" s="12">
        <f>SUM(G8:G9)</f>
        <v>0</v>
      </c>
    </row>
    <row r="8" spans="2:7" s="5" customFormat="1" ht="18.75" customHeight="1" x14ac:dyDescent="0.25">
      <c r="B8" s="10" t="s">
        <v>37</v>
      </c>
      <c r="C8" s="29" t="s">
        <v>82</v>
      </c>
      <c r="D8" s="9" t="s">
        <v>0</v>
      </c>
      <c r="E8" s="8">
        <v>1</v>
      </c>
      <c r="F8" s="7"/>
      <c r="G8" s="7">
        <f t="shared" ref="G8:G9" si="0">E8*F8</f>
        <v>0</v>
      </c>
    </row>
    <row r="9" spans="2:7" s="11" customFormat="1" ht="15" customHeight="1" x14ac:dyDescent="0.25">
      <c r="B9" s="10" t="s">
        <v>36</v>
      </c>
      <c r="C9" s="25" t="s">
        <v>35</v>
      </c>
      <c r="D9" s="9" t="s">
        <v>0</v>
      </c>
      <c r="E9" s="8">
        <v>1</v>
      </c>
      <c r="F9" s="7"/>
      <c r="G9" s="7">
        <f t="shared" si="0"/>
        <v>0</v>
      </c>
    </row>
    <row r="10" spans="2:7" s="11" customFormat="1" ht="12.75" x14ac:dyDescent="0.25">
      <c r="B10" s="26" t="s">
        <v>34</v>
      </c>
      <c r="C10" s="26" t="s">
        <v>89</v>
      </c>
      <c r="D10" s="19"/>
      <c r="E10" s="18"/>
      <c r="F10" s="18"/>
      <c r="G10" s="17">
        <f>SUM(G11,G16,G24,G26)</f>
        <v>0</v>
      </c>
    </row>
    <row r="11" spans="2:7" s="11" customFormat="1" ht="12.75" x14ac:dyDescent="0.25">
      <c r="B11" s="16" t="s">
        <v>33</v>
      </c>
      <c r="C11" s="15" t="s">
        <v>43</v>
      </c>
      <c r="D11" s="14"/>
      <c r="E11" s="13"/>
      <c r="F11" s="13"/>
      <c r="G11" s="12">
        <f>SUM(G12:G15)</f>
        <v>0</v>
      </c>
    </row>
    <row r="12" spans="2:7" s="11" customFormat="1" ht="18.600000000000001" customHeight="1" x14ac:dyDescent="0.25">
      <c r="B12" s="10" t="s">
        <v>32</v>
      </c>
      <c r="C12" s="29" t="s">
        <v>63</v>
      </c>
      <c r="D12" s="9" t="s">
        <v>0</v>
      </c>
      <c r="E12" s="8">
        <v>1</v>
      </c>
      <c r="F12" s="7"/>
      <c r="G12" s="7">
        <f>E12*F12</f>
        <v>0</v>
      </c>
    </row>
    <row r="13" spans="2:7" s="11" customFormat="1" ht="17.25" customHeight="1" x14ac:dyDescent="0.2">
      <c r="B13" s="10" t="s">
        <v>31</v>
      </c>
      <c r="C13" s="44" t="s">
        <v>84</v>
      </c>
      <c r="D13" s="9" t="s">
        <v>30</v>
      </c>
      <c r="E13" s="8">
        <f>51.5+5.6*3.2*2+8.5*3.2*2</f>
        <v>141.74</v>
      </c>
      <c r="F13" s="7"/>
      <c r="G13" s="7">
        <f t="shared" ref="G13:G15" si="1">E13*F13</f>
        <v>0</v>
      </c>
    </row>
    <row r="14" spans="2:7" s="11" customFormat="1" ht="16.149999999999999" customHeight="1" x14ac:dyDescent="0.2">
      <c r="B14" s="10" t="s">
        <v>29</v>
      </c>
      <c r="C14" s="44" t="s">
        <v>92</v>
      </c>
      <c r="D14" s="9" t="s">
        <v>0</v>
      </c>
      <c r="E14" s="8">
        <v>1</v>
      </c>
      <c r="F14" s="7"/>
      <c r="G14" s="7">
        <f t="shared" si="1"/>
        <v>0</v>
      </c>
    </row>
    <row r="15" spans="2:7" s="11" customFormat="1" ht="15.75" customHeight="1" x14ac:dyDescent="0.2">
      <c r="B15" s="10" t="s">
        <v>28</v>
      </c>
      <c r="C15" s="44" t="s">
        <v>88</v>
      </c>
      <c r="D15" s="9" t="s">
        <v>30</v>
      </c>
      <c r="E15" s="8">
        <f>51.5</f>
        <v>51.5</v>
      </c>
      <c r="F15" s="7"/>
      <c r="G15" s="7">
        <f t="shared" si="1"/>
        <v>0</v>
      </c>
    </row>
    <row r="16" spans="2:7" s="11" customFormat="1" ht="12.75" x14ac:dyDescent="0.25">
      <c r="B16" s="16" t="s">
        <v>27</v>
      </c>
      <c r="C16" s="15" t="s">
        <v>44</v>
      </c>
      <c r="D16" s="14"/>
      <c r="E16" s="13"/>
      <c r="F16" s="13"/>
      <c r="G16" s="12">
        <f>SUM(G17:G23)</f>
        <v>0</v>
      </c>
    </row>
    <row r="17" spans="2:7" s="11" customFormat="1" ht="12.75" x14ac:dyDescent="0.25">
      <c r="B17" s="10" t="s">
        <v>26</v>
      </c>
      <c r="C17" s="27" t="s">
        <v>56</v>
      </c>
      <c r="D17" s="9" t="s">
        <v>0</v>
      </c>
      <c r="E17" s="8">
        <v>1</v>
      </c>
      <c r="F17" s="7"/>
      <c r="G17" s="7">
        <f t="shared" ref="G17:G23" si="2">E17*F17</f>
        <v>0</v>
      </c>
    </row>
    <row r="18" spans="2:7" s="11" customFormat="1" ht="12.75" x14ac:dyDescent="0.2">
      <c r="B18" s="10" t="s">
        <v>25</v>
      </c>
      <c r="C18" s="44" t="s">
        <v>85</v>
      </c>
      <c r="D18" s="9" t="s">
        <v>58</v>
      </c>
      <c r="E18" s="9">
        <f>5.6*3.2</f>
        <v>17.919999999999998</v>
      </c>
      <c r="F18" s="7"/>
      <c r="G18" s="7">
        <f t="shared" si="2"/>
        <v>0</v>
      </c>
    </row>
    <row r="19" spans="2:7" s="11" customFormat="1" ht="12.75" x14ac:dyDescent="0.2">
      <c r="B19" s="10" t="s">
        <v>51</v>
      </c>
      <c r="C19" s="44" t="s">
        <v>83</v>
      </c>
      <c r="D19" s="9" t="s">
        <v>30</v>
      </c>
      <c r="E19" s="8">
        <f>51.5+5.6*3.2*2+8.5*3.2*2</f>
        <v>141.74</v>
      </c>
      <c r="F19" s="7"/>
      <c r="G19" s="7">
        <f t="shared" si="2"/>
        <v>0</v>
      </c>
    </row>
    <row r="20" spans="2:7" s="11" customFormat="1" ht="12.75" x14ac:dyDescent="0.2">
      <c r="B20" s="10" t="s">
        <v>52</v>
      </c>
      <c r="C20" s="44" t="s">
        <v>86</v>
      </c>
      <c r="D20" s="9" t="s">
        <v>30</v>
      </c>
      <c r="E20" s="8">
        <f>51.5+5.6*3.2*2+8.5*3.2*2</f>
        <v>141.74</v>
      </c>
      <c r="F20" s="7"/>
      <c r="G20" s="7">
        <f t="shared" si="2"/>
        <v>0</v>
      </c>
    </row>
    <row r="21" spans="2:7" s="11" customFormat="1" ht="84.75" customHeight="1" x14ac:dyDescent="0.25">
      <c r="B21" s="10" t="s">
        <v>53</v>
      </c>
      <c r="C21" s="27" t="s">
        <v>87</v>
      </c>
      <c r="D21" s="9" t="s">
        <v>30</v>
      </c>
      <c r="E21" s="8">
        <f>51.5</f>
        <v>51.5</v>
      </c>
      <c r="F21" s="7"/>
      <c r="G21" s="7">
        <f t="shared" si="2"/>
        <v>0</v>
      </c>
    </row>
    <row r="22" spans="2:7" s="11" customFormat="1" ht="25.5" x14ac:dyDescent="0.25">
      <c r="B22" s="10" t="s">
        <v>54</v>
      </c>
      <c r="C22" s="27" t="s">
        <v>111</v>
      </c>
      <c r="D22" s="9" t="s">
        <v>50</v>
      </c>
      <c r="E22" s="8">
        <v>4</v>
      </c>
      <c r="F22" s="7"/>
      <c r="G22" s="7">
        <f t="shared" si="2"/>
        <v>0</v>
      </c>
    </row>
    <row r="23" spans="2:7" s="11" customFormat="1" ht="29.45" customHeight="1" x14ac:dyDescent="0.25">
      <c r="B23" s="10" t="s">
        <v>55</v>
      </c>
      <c r="C23" s="27" t="s">
        <v>112</v>
      </c>
      <c r="D23" s="9" t="s">
        <v>50</v>
      </c>
      <c r="E23" s="8">
        <v>1</v>
      </c>
      <c r="F23" s="7"/>
      <c r="G23" s="7">
        <f t="shared" si="2"/>
        <v>0</v>
      </c>
    </row>
    <row r="24" spans="2:7" s="11" customFormat="1" ht="12.75" x14ac:dyDescent="0.25">
      <c r="B24" s="16" t="s">
        <v>24</v>
      </c>
      <c r="C24" s="15" t="s">
        <v>45</v>
      </c>
      <c r="D24" s="14"/>
      <c r="E24" s="13"/>
      <c r="F24" s="13"/>
      <c r="G24" s="12">
        <f>SUM(G25)</f>
        <v>0</v>
      </c>
    </row>
    <row r="25" spans="2:7" s="11" customFormat="1" ht="38.25" x14ac:dyDescent="0.25">
      <c r="B25" s="10" t="s">
        <v>23</v>
      </c>
      <c r="C25" s="29" t="s">
        <v>113</v>
      </c>
      <c r="D25" s="9" t="s">
        <v>0</v>
      </c>
      <c r="E25" s="8">
        <v>4</v>
      </c>
      <c r="F25" s="7"/>
      <c r="G25" s="7">
        <f>E25*F25</f>
        <v>0</v>
      </c>
    </row>
    <row r="26" spans="2:7" s="11" customFormat="1" ht="12.75" x14ac:dyDescent="0.25">
      <c r="B26" s="16" t="s">
        <v>47</v>
      </c>
      <c r="C26" s="15" t="s">
        <v>46</v>
      </c>
      <c r="D26" s="14"/>
      <c r="E26" s="13"/>
      <c r="F26" s="13"/>
      <c r="G26" s="12">
        <f>SUM(G27:G28)</f>
        <v>0</v>
      </c>
    </row>
    <row r="27" spans="2:7" s="11" customFormat="1" ht="38.25" x14ac:dyDescent="0.25">
      <c r="B27" s="10" t="s">
        <v>48</v>
      </c>
      <c r="C27" s="29" t="s">
        <v>115</v>
      </c>
      <c r="D27" s="9" t="s">
        <v>0</v>
      </c>
      <c r="E27" s="8">
        <v>1</v>
      </c>
      <c r="F27" s="7"/>
      <c r="G27" s="7">
        <f>E27*F27</f>
        <v>0</v>
      </c>
    </row>
    <row r="28" spans="2:7" s="11" customFormat="1" ht="30.6" customHeight="1" x14ac:dyDescent="0.25">
      <c r="B28" s="10" t="s">
        <v>49</v>
      </c>
      <c r="C28" s="29" t="s">
        <v>114</v>
      </c>
      <c r="D28" s="9" t="s">
        <v>0</v>
      </c>
      <c r="E28" s="8">
        <v>1</v>
      </c>
      <c r="F28" s="7"/>
      <c r="G28" s="7">
        <f t="shared" ref="G28" si="3">E28*F28</f>
        <v>0</v>
      </c>
    </row>
    <row r="29" spans="2:7" s="11" customFormat="1" ht="12.75" x14ac:dyDescent="0.25">
      <c r="B29" s="26" t="s">
        <v>22</v>
      </c>
      <c r="C29" s="26" t="s">
        <v>91</v>
      </c>
      <c r="D29" s="19"/>
      <c r="E29" s="18"/>
      <c r="F29" s="18"/>
      <c r="G29" s="17">
        <f>SUM(G30,G34,G40,G43)</f>
        <v>0</v>
      </c>
    </row>
    <row r="30" spans="2:7" s="11" customFormat="1" ht="12.75" x14ac:dyDescent="0.25">
      <c r="B30" s="16" t="s">
        <v>21</v>
      </c>
      <c r="C30" s="15" t="s">
        <v>57</v>
      </c>
      <c r="D30" s="14"/>
      <c r="E30" s="13"/>
      <c r="F30" s="13"/>
      <c r="G30" s="12">
        <f>SUM(G31:G33)</f>
        <v>0</v>
      </c>
    </row>
    <row r="31" spans="2:7" s="11" customFormat="1" ht="12.75" x14ac:dyDescent="0.25">
      <c r="B31" s="10" t="s">
        <v>20</v>
      </c>
      <c r="C31" s="39" t="s">
        <v>94</v>
      </c>
      <c r="D31" s="9" t="s">
        <v>0</v>
      </c>
      <c r="E31" s="8">
        <v>1</v>
      </c>
      <c r="F31" s="7"/>
      <c r="G31" s="7">
        <f>E31*F31</f>
        <v>0</v>
      </c>
    </row>
    <row r="32" spans="2:7" s="11" customFormat="1" ht="12.75" x14ac:dyDescent="0.25">
      <c r="B32" s="10" t="s">
        <v>19</v>
      </c>
      <c r="C32" s="39" t="s">
        <v>63</v>
      </c>
      <c r="D32" s="9" t="s">
        <v>117</v>
      </c>
      <c r="E32" s="8">
        <v>1</v>
      </c>
      <c r="F32" s="7"/>
      <c r="G32" s="7">
        <f>E32*F32</f>
        <v>0</v>
      </c>
    </row>
    <row r="33" spans="2:7" s="11" customFormat="1" ht="12.75" x14ac:dyDescent="0.25">
      <c r="B33" s="10" t="s">
        <v>18</v>
      </c>
      <c r="C33" s="39" t="s">
        <v>96</v>
      </c>
      <c r="D33" s="9" t="s">
        <v>30</v>
      </c>
      <c r="E33" s="8">
        <v>13.95</v>
      </c>
      <c r="F33" s="28"/>
      <c r="G33" s="7">
        <f t="shared" ref="G33" si="4">E33*F33</f>
        <v>0</v>
      </c>
    </row>
    <row r="34" spans="2:7" s="11" customFormat="1" ht="12.75" x14ac:dyDescent="0.25">
      <c r="B34" s="16" t="s">
        <v>17</v>
      </c>
      <c r="C34" s="15" t="s">
        <v>44</v>
      </c>
      <c r="D34" s="14"/>
      <c r="E34" s="13"/>
      <c r="F34" s="13"/>
      <c r="G34" s="12">
        <f>SUM(G35:G39)</f>
        <v>0</v>
      </c>
    </row>
    <row r="35" spans="2:7" s="11" customFormat="1" ht="12.75" x14ac:dyDescent="0.2">
      <c r="B35" s="10" t="s">
        <v>16</v>
      </c>
      <c r="C35" s="44" t="s">
        <v>83</v>
      </c>
      <c r="D35" s="9" t="s">
        <v>30</v>
      </c>
      <c r="E35" s="8">
        <f>(6.3*2+2.25*2)*3.2+13.95</f>
        <v>68.67</v>
      </c>
      <c r="F35" s="7"/>
      <c r="G35" s="7">
        <f>E35*F35</f>
        <v>0</v>
      </c>
    </row>
    <row r="36" spans="2:7" s="11" customFormat="1" ht="12.75" x14ac:dyDescent="0.2">
      <c r="B36" s="10" t="s">
        <v>15</v>
      </c>
      <c r="C36" s="44" t="s">
        <v>86</v>
      </c>
      <c r="D36" s="9" t="s">
        <v>30</v>
      </c>
      <c r="E36" s="8">
        <f>(6.3*2+2.25*2)*3.2+13.95</f>
        <v>68.67</v>
      </c>
      <c r="F36" s="7"/>
      <c r="G36" s="7">
        <f t="shared" ref="G36:G39" si="5">E36*F36</f>
        <v>0</v>
      </c>
    </row>
    <row r="37" spans="2:7" s="11" customFormat="1" ht="18.600000000000001" customHeight="1" x14ac:dyDescent="0.25">
      <c r="B37" s="10" t="s">
        <v>14</v>
      </c>
      <c r="C37" s="27" t="s">
        <v>116</v>
      </c>
      <c r="D37" s="9" t="s">
        <v>117</v>
      </c>
      <c r="E37" s="8">
        <v>1</v>
      </c>
      <c r="F37" s="7"/>
      <c r="G37" s="7">
        <f t="shared" si="5"/>
        <v>0</v>
      </c>
    </row>
    <row r="38" spans="2:7" s="11" customFormat="1" ht="76.5" x14ac:dyDescent="0.25">
      <c r="B38" s="10" t="s">
        <v>13</v>
      </c>
      <c r="C38" s="27" t="s">
        <v>87</v>
      </c>
      <c r="D38" s="9" t="s">
        <v>30</v>
      </c>
      <c r="E38" s="8">
        <v>13.95</v>
      </c>
      <c r="F38" s="7"/>
      <c r="G38" s="7">
        <f t="shared" si="5"/>
        <v>0</v>
      </c>
    </row>
    <row r="39" spans="2:7" s="11" customFormat="1" ht="12.75" x14ac:dyDescent="0.25">
      <c r="B39" s="10" t="s">
        <v>12</v>
      </c>
      <c r="C39" s="27" t="s">
        <v>56</v>
      </c>
      <c r="D39" s="9" t="s">
        <v>0</v>
      </c>
      <c r="E39" s="8">
        <v>1</v>
      </c>
      <c r="F39" s="7"/>
      <c r="G39" s="7">
        <f t="shared" si="5"/>
        <v>0</v>
      </c>
    </row>
    <row r="40" spans="2:7" s="11" customFormat="1" ht="12.75" x14ac:dyDescent="0.25">
      <c r="B40" s="16" t="s">
        <v>11</v>
      </c>
      <c r="C40" s="15" t="s">
        <v>45</v>
      </c>
      <c r="D40" s="14"/>
      <c r="E40" s="13"/>
      <c r="F40" s="13"/>
      <c r="G40" s="12">
        <f>SUM(G41:G42)</f>
        <v>0</v>
      </c>
    </row>
    <row r="41" spans="2:7" s="11" customFormat="1" ht="12.75" x14ac:dyDescent="0.25">
      <c r="B41" s="10" t="s">
        <v>10</v>
      </c>
      <c r="C41" s="40" t="s">
        <v>118</v>
      </c>
      <c r="D41" s="9" t="s">
        <v>0</v>
      </c>
      <c r="E41" s="8">
        <v>1</v>
      </c>
      <c r="F41" s="7"/>
      <c r="G41" s="7">
        <f>E41*F41</f>
        <v>0</v>
      </c>
    </row>
    <row r="42" spans="2:7" s="11" customFormat="1" ht="24" customHeight="1" x14ac:dyDescent="0.25">
      <c r="B42" s="10" t="s">
        <v>9</v>
      </c>
      <c r="C42" s="40" t="s">
        <v>120</v>
      </c>
      <c r="D42" s="9" t="s">
        <v>0</v>
      </c>
      <c r="E42" s="8">
        <v>1</v>
      </c>
      <c r="F42" s="7"/>
      <c r="G42" s="7">
        <f>E42*F42</f>
        <v>0</v>
      </c>
    </row>
    <row r="43" spans="2:7" s="11" customFormat="1" ht="12.75" x14ac:dyDescent="0.25">
      <c r="B43" s="16" t="s">
        <v>8</v>
      </c>
      <c r="C43" s="15" t="s">
        <v>46</v>
      </c>
      <c r="D43" s="14"/>
      <c r="E43" s="13"/>
      <c r="F43" s="13"/>
      <c r="G43" s="12">
        <f>SUM(G44:G45)</f>
        <v>0</v>
      </c>
    </row>
    <row r="44" spans="2:7" s="11" customFormat="1" ht="40.15" customHeight="1" x14ac:dyDescent="0.25">
      <c r="B44" s="10" t="s">
        <v>7</v>
      </c>
      <c r="C44" s="39" t="s">
        <v>95</v>
      </c>
      <c r="D44" s="9" t="s">
        <v>117</v>
      </c>
      <c r="E44" s="8">
        <v>2</v>
      </c>
      <c r="F44" s="7"/>
      <c r="G44" s="7">
        <f>E44*F44</f>
        <v>0</v>
      </c>
    </row>
    <row r="45" spans="2:7" s="11" customFormat="1" ht="25.5" x14ac:dyDescent="0.25">
      <c r="B45" s="10" t="s">
        <v>6</v>
      </c>
      <c r="C45" s="39" t="s">
        <v>119</v>
      </c>
      <c r="D45" s="9" t="s">
        <v>0</v>
      </c>
      <c r="E45" s="8">
        <v>1</v>
      </c>
      <c r="F45" s="7"/>
      <c r="G45" s="7">
        <f t="shared" ref="G45" si="6">E45*F45</f>
        <v>0</v>
      </c>
    </row>
    <row r="46" spans="2:7" s="11" customFormat="1" ht="12.75" x14ac:dyDescent="0.25">
      <c r="B46" s="26" t="s">
        <v>5</v>
      </c>
      <c r="C46" s="26" t="s">
        <v>97</v>
      </c>
      <c r="D46" s="19"/>
      <c r="E46" s="18"/>
      <c r="F46" s="18"/>
      <c r="G46" s="17">
        <f>SUM(G47,G51,G57,G60)</f>
        <v>0</v>
      </c>
    </row>
    <row r="47" spans="2:7" s="11" customFormat="1" ht="12.75" x14ac:dyDescent="0.25">
      <c r="B47" s="16" t="s">
        <v>4</v>
      </c>
      <c r="C47" s="15" t="s">
        <v>57</v>
      </c>
      <c r="D47" s="14"/>
      <c r="E47" s="13"/>
      <c r="F47" s="13"/>
      <c r="G47" s="12">
        <f>SUM(G48:G50)</f>
        <v>0</v>
      </c>
    </row>
    <row r="48" spans="2:7" s="11" customFormat="1" ht="12.75" x14ac:dyDescent="0.25">
      <c r="B48" s="10" t="s">
        <v>3</v>
      </c>
      <c r="C48" s="39" t="s">
        <v>98</v>
      </c>
      <c r="D48" s="9" t="s">
        <v>30</v>
      </c>
      <c r="E48" s="8">
        <v>61.05</v>
      </c>
      <c r="F48" s="7"/>
      <c r="G48" s="7">
        <f>E48*F48</f>
        <v>0</v>
      </c>
    </row>
    <row r="49" spans="2:7" s="11" customFormat="1" ht="12.75" x14ac:dyDescent="0.25">
      <c r="B49" s="10" t="s">
        <v>2</v>
      </c>
      <c r="C49" s="39" t="s">
        <v>63</v>
      </c>
      <c r="D49" s="9" t="s">
        <v>0</v>
      </c>
      <c r="E49" s="8">
        <v>1</v>
      </c>
      <c r="F49" s="7"/>
      <c r="G49" s="7">
        <f t="shared" ref="G49:G50" si="7">E49*F49</f>
        <v>0</v>
      </c>
    </row>
    <row r="50" spans="2:7" s="11" customFormat="1" ht="12.75" x14ac:dyDescent="0.25">
      <c r="B50" s="10" t="s">
        <v>1</v>
      </c>
      <c r="C50" s="39" t="s">
        <v>102</v>
      </c>
      <c r="D50" s="9" t="s">
        <v>0</v>
      </c>
      <c r="E50" s="8">
        <v>1</v>
      </c>
      <c r="F50" s="7"/>
      <c r="G50" s="7">
        <f t="shared" si="7"/>
        <v>0</v>
      </c>
    </row>
    <row r="51" spans="2:7" s="11" customFormat="1" ht="12.75" x14ac:dyDescent="0.25">
      <c r="B51" s="16" t="s">
        <v>65</v>
      </c>
      <c r="C51" s="15" t="s">
        <v>44</v>
      </c>
      <c r="D51" s="14"/>
      <c r="E51" s="13"/>
      <c r="F51" s="13"/>
      <c r="G51" s="12">
        <f>SUM(G52:G56)</f>
        <v>0</v>
      </c>
    </row>
    <row r="52" spans="2:7" s="11" customFormat="1" ht="25.5" x14ac:dyDescent="0.25">
      <c r="B52" s="10" t="s">
        <v>64</v>
      </c>
      <c r="C52" s="39" t="s">
        <v>99</v>
      </c>
      <c r="D52" s="9" t="s">
        <v>30</v>
      </c>
      <c r="E52" s="8">
        <v>61.05</v>
      </c>
      <c r="F52" s="7"/>
      <c r="G52" s="7">
        <f>E52*F52</f>
        <v>0</v>
      </c>
    </row>
    <row r="53" spans="2:7" s="11" customFormat="1" ht="12.75" x14ac:dyDescent="0.2">
      <c r="B53" s="10" t="s">
        <v>66</v>
      </c>
      <c r="C53" s="44" t="s">
        <v>83</v>
      </c>
      <c r="D53" s="9" t="s">
        <v>30</v>
      </c>
      <c r="E53" s="8">
        <f>61.05+5.75*2*3.5+10.7*2*3.5</f>
        <v>176.2</v>
      </c>
      <c r="F53" s="7"/>
      <c r="G53" s="7">
        <f t="shared" ref="G53:G56" si="8">E53*F53</f>
        <v>0</v>
      </c>
    </row>
    <row r="54" spans="2:7" s="11" customFormat="1" ht="12.75" x14ac:dyDescent="0.2">
      <c r="B54" s="10" t="s">
        <v>67</v>
      </c>
      <c r="C54" s="44" t="s">
        <v>86</v>
      </c>
      <c r="D54" s="9" t="s">
        <v>30</v>
      </c>
      <c r="E54" s="8">
        <f>61.05+5.75*2*3.5+10.7*2*3.5</f>
        <v>176.2</v>
      </c>
      <c r="F54" s="7"/>
      <c r="G54" s="7">
        <f t="shared" si="8"/>
        <v>0</v>
      </c>
    </row>
    <row r="55" spans="2:7" s="11" customFormat="1" ht="12.75" x14ac:dyDescent="0.25">
      <c r="B55" s="10" t="s">
        <v>68</v>
      </c>
      <c r="C55" s="27" t="s">
        <v>56</v>
      </c>
      <c r="D55" s="9" t="s">
        <v>50</v>
      </c>
      <c r="E55" s="8">
        <v>1</v>
      </c>
      <c r="F55" s="7"/>
      <c r="G55" s="7">
        <f t="shared" si="8"/>
        <v>0</v>
      </c>
    </row>
    <row r="56" spans="2:7" s="11" customFormat="1" ht="12.75" x14ac:dyDescent="0.25">
      <c r="B56" s="10" t="s">
        <v>77</v>
      </c>
      <c r="C56" s="27" t="s">
        <v>90</v>
      </c>
      <c r="D56" s="9" t="s">
        <v>0</v>
      </c>
      <c r="E56" s="8">
        <v>5</v>
      </c>
      <c r="F56" s="7"/>
      <c r="G56" s="7">
        <f t="shared" si="8"/>
        <v>0</v>
      </c>
    </row>
    <row r="57" spans="2:7" s="11" customFormat="1" ht="12.75" x14ac:dyDescent="0.25">
      <c r="B57" s="16" t="s">
        <v>69</v>
      </c>
      <c r="C57" s="15" t="s">
        <v>70</v>
      </c>
      <c r="D57" s="14"/>
      <c r="E57" s="13"/>
      <c r="F57" s="13"/>
      <c r="G57" s="12">
        <f>SUM(G58:G59)</f>
        <v>0</v>
      </c>
    </row>
    <row r="58" spans="2:7" s="11" customFormat="1" ht="40.15" customHeight="1" x14ac:dyDescent="0.25">
      <c r="B58" s="40" t="s">
        <v>71</v>
      </c>
      <c r="C58" s="40" t="s">
        <v>121</v>
      </c>
      <c r="D58" s="9" t="s">
        <v>0</v>
      </c>
      <c r="E58" s="8">
        <v>2</v>
      </c>
      <c r="F58" s="7"/>
      <c r="G58" s="7">
        <f>E58*F58</f>
        <v>0</v>
      </c>
    </row>
    <row r="59" spans="2:7" s="11" customFormat="1" ht="12.75" x14ac:dyDescent="0.25">
      <c r="B59" s="40" t="s">
        <v>72</v>
      </c>
      <c r="C59" s="29" t="s">
        <v>93</v>
      </c>
      <c r="D59" s="9" t="s">
        <v>0</v>
      </c>
      <c r="E59" s="8">
        <v>1</v>
      </c>
      <c r="F59" s="7"/>
      <c r="G59" s="7">
        <f>E59*F59</f>
        <v>0</v>
      </c>
    </row>
    <row r="60" spans="2:7" s="11" customFormat="1" ht="12.75" x14ac:dyDescent="0.25">
      <c r="B60" s="16" t="s">
        <v>69</v>
      </c>
      <c r="C60" s="15" t="s">
        <v>73</v>
      </c>
      <c r="D60" s="14"/>
      <c r="E60" s="13"/>
      <c r="F60" s="13"/>
      <c r="G60" s="12">
        <f>SUM(G61:G63)</f>
        <v>0</v>
      </c>
    </row>
    <row r="61" spans="2:7" s="11" customFormat="1" ht="12.75" x14ac:dyDescent="0.25">
      <c r="B61" s="25" t="s">
        <v>74</v>
      </c>
      <c r="C61" s="25" t="s">
        <v>100</v>
      </c>
      <c r="D61" s="9" t="s">
        <v>0</v>
      </c>
      <c r="E61" s="8">
        <v>2</v>
      </c>
      <c r="F61" s="7"/>
      <c r="G61" s="7">
        <f>E61*F61</f>
        <v>0</v>
      </c>
    </row>
    <row r="62" spans="2:7" s="11" customFormat="1" ht="27.6" customHeight="1" x14ac:dyDescent="0.25">
      <c r="B62" s="25" t="s">
        <v>75</v>
      </c>
      <c r="C62" s="25" t="s">
        <v>122</v>
      </c>
      <c r="D62" s="9" t="s">
        <v>0</v>
      </c>
      <c r="E62" s="8">
        <v>1</v>
      </c>
      <c r="F62" s="7"/>
      <c r="G62" s="7">
        <f t="shared" ref="G62:G63" si="9">E62*F62</f>
        <v>0</v>
      </c>
    </row>
    <row r="63" spans="2:7" s="11" customFormat="1" ht="28.15" customHeight="1" x14ac:dyDescent="0.25">
      <c r="B63" s="25" t="s">
        <v>76</v>
      </c>
      <c r="C63" s="25" t="s">
        <v>101</v>
      </c>
      <c r="D63" s="9" t="s">
        <v>0</v>
      </c>
      <c r="E63" s="8">
        <v>1</v>
      </c>
      <c r="F63" s="7"/>
      <c r="G63" s="7">
        <f t="shared" si="9"/>
        <v>0</v>
      </c>
    </row>
    <row r="64" spans="2:7" s="11" customFormat="1" ht="12.75" x14ac:dyDescent="0.25">
      <c r="B64" s="26" t="s">
        <v>59</v>
      </c>
      <c r="C64" s="26" t="s">
        <v>103</v>
      </c>
      <c r="D64" s="19"/>
      <c r="E64" s="18"/>
      <c r="F64" s="18"/>
      <c r="G64" s="17">
        <f>SUM(G65,G68)</f>
        <v>0</v>
      </c>
    </row>
    <row r="65" spans="2:7" s="11" customFormat="1" ht="12.75" x14ac:dyDescent="0.25">
      <c r="B65" s="16" t="s">
        <v>62</v>
      </c>
      <c r="C65" s="15" t="s">
        <v>57</v>
      </c>
      <c r="D65" s="14"/>
      <c r="E65" s="13"/>
      <c r="F65" s="13"/>
      <c r="G65" s="12">
        <f>SUM(G66:G67)</f>
        <v>0</v>
      </c>
    </row>
    <row r="66" spans="2:7" s="11" customFormat="1" ht="12.75" x14ac:dyDescent="0.25">
      <c r="B66" s="10" t="s">
        <v>60</v>
      </c>
      <c r="C66" s="39" t="s">
        <v>98</v>
      </c>
      <c r="D66" s="9" t="s">
        <v>30</v>
      </c>
      <c r="E66" s="8">
        <v>8.3000000000000007</v>
      </c>
      <c r="F66" s="7"/>
      <c r="G66" s="7">
        <f>E66*F66</f>
        <v>0</v>
      </c>
    </row>
    <row r="67" spans="2:7" s="11" customFormat="1" ht="12.75" x14ac:dyDescent="0.25">
      <c r="B67" s="10" t="s">
        <v>61</v>
      </c>
      <c r="C67" s="39" t="s">
        <v>63</v>
      </c>
      <c r="D67" s="9" t="s">
        <v>0</v>
      </c>
      <c r="E67" s="8">
        <v>2</v>
      </c>
      <c r="F67" s="7"/>
      <c r="G67" s="7"/>
    </row>
    <row r="68" spans="2:7" s="11" customFormat="1" ht="12.75" x14ac:dyDescent="0.25">
      <c r="B68" s="16" t="s">
        <v>104</v>
      </c>
      <c r="C68" s="15" t="s">
        <v>44</v>
      </c>
      <c r="D68" s="14"/>
      <c r="E68" s="13"/>
      <c r="F68" s="13"/>
      <c r="G68" s="12">
        <f>SUM(G69:G73)</f>
        <v>0</v>
      </c>
    </row>
    <row r="69" spans="2:7" s="11" customFormat="1" ht="12.75" x14ac:dyDescent="0.2">
      <c r="B69" s="10" t="s">
        <v>106</v>
      </c>
      <c r="C69" s="44" t="s">
        <v>83</v>
      </c>
      <c r="D69" s="9" t="s">
        <v>30</v>
      </c>
      <c r="E69" s="8">
        <v>1</v>
      </c>
      <c r="F69" s="7"/>
      <c r="G69" s="7">
        <f t="shared" ref="G69:G70" si="10">E69*F69</f>
        <v>0</v>
      </c>
    </row>
    <row r="70" spans="2:7" s="11" customFormat="1" ht="12.75" x14ac:dyDescent="0.2">
      <c r="B70" s="10" t="s">
        <v>107</v>
      </c>
      <c r="C70" s="44" t="s">
        <v>86</v>
      </c>
      <c r="D70" s="9" t="s">
        <v>30</v>
      </c>
      <c r="E70" s="8">
        <v>1</v>
      </c>
      <c r="F70" s="7"/>
      <c r="G70" s="7">
        <f t="shared" si="10"/>
        <v>0</v>
      </c>
    </row>
    <row r="71" spans="2:7" s="11" customFormat="1" ht="25.5" x14ac:dyDescent="0.25">
      <c r="B71" s="10" t="s">
        <v>108</v>
      </c>
      <c r="C71" s="27" t="s">
        <v>105</v>
      </c>
      <c r="D71" s="9" t="s">
        <v>30</v>
      </c>
      <c r="E71" s="8">
        <v>2</v>
      </c>
      <c r="F71" s="7"/>
      <c r="G71" s="7">
        <f t="shared" ref="G71:G73" si="11">E71*F71</f>
        <v>0</v>
      </c>
    </row>
    <row r="72" spans="2:7" s="11" customFormat="1" ht="12.75" x14ac:dyDescent="0.2">
      <c r="B72" s="10" t="s">
        <v>109</v>
      </c>
      <c r="C72" s="43" t="s">
        <v>123</v>
      </c>
      <c r="D72" s="9" t="s">
        <v>0</v>
      </c>
      <c r="E72" s="8">
        <v>1</v>
      </c>
      <c r="F72" s="7"/>
      <c r="G72" s="7">
        <f t="shared" si="11"/>
        <v>0</v>
      </c>
    </row>
    <row r="73" spans="2:7" s="11" customFormat="1" ht="12.75" x14ac:dyDescent="0.25">
      <c r="B73" s="10" t="s">
        <v>110</v>
      </c>
      <c r="C73" s="27" t="s">
        <v>90</v>
      </c>
      <c r="D73" s="9" t="s">
        <v>0</v>
      </c>
      <c r="E73" s="8">
        <v>1</v>
      </c>
      <c r="F73" s="7"/>
      <c r="G73" s="7">
        <f t="shared" si="11"/>
        <v>0</v>
      </c>
    </row>
    <row r="74" spans="2:7" ht="15" customHeight="1" x14ac:dyDescent="0.25">
      <c r="F74" s="1"/>
      <c r="G74" s="1"/>
    </row>
    <row r="75" spans="2:7" s="20" customFormat="1" ht="15.75" x14ac:dyDescent="0.25">
      <c r="B75" s="24"/>
      <c r="C75" s="23"/>
      <c r="D75" s="22"/>
      <c r="E75" s="21"/>
      <c r="F75" s="41" t="s">
        <v>78</v>
      </c>
      <c r="G75" s="42">
        <f>G6+G10+G29+G46+G64</f>
        <v>0</v>
      </c>
    </row>
    <row r="76" spans="2:7" ht="15.75" x14ac:dyDescent="0.25">
      <c r="F76" s="41" t="s">
        <v>79</v>
      </c>
      <c r="G76" s="42">
        <f>G75*1.23</f>
        <v>0</v>
      </c>
    </row>
  </sheetData>
  <mergeCells count="1">
    <mergeCell ref="B2:G2"/>
  </mergeCells>
  <conditionalFormatting sqref="F8:F9 F12:F15 F25 F31:F33 F44:F45 F58:F59 F61:F63 F66:F67">
    <cfRule type="cellIs" dxfId="16" priority="29" operator="equal">
      <formula>0</formula>
    </cfRule>
  </conditionalFormatting>
  <conditionalFormatting sqref="F8:F9 F12:F15 F25 F31:F33 F44:F45 F58:F59 F61:F63">
    <cfRule type="cellIs" dxfId="15" priority="30" operator="equal">
      <formula>" -   zł "</formula>
    </cfRule>
  </conditionalFormatting>
  <conditionalFormatting sqref="F17:F23">
    <cfRule type="cellIs" dxfId="14" priority="17" operator="equal">
      <formula>0</formula>
    </cfRule>
    <cfRule type="cellIs" dxfId="13" priority="18" operator="equal">
      <formula>" -   zł "</formula>
    </cfRule>
  </conditionalFormatting>
  <conditionalFormatting sqref="F27:F28">
    <cfRule type="cellIs" dxfId="12" priority="23" operator="equal">
      <formula>0</formula>
    </cfRule>
    <cfRule type="cellIs" dxfId="11" priority="24" operator="equal">
      <formula>" -   zł "</formula>
    </cfRule>
  </conditionalFormatting>
  <conditionalFormatting sqref="F35:F39">
    <cfRule type="cellIs" dxfId="10" priority="21" operator="equal">
      <formula>0</formula>
    </cfRule>
    <cfRule type="cellIs" dxfId="9" priority="22" operator="equal">
      <formula>" -   zł "</formula>
    </cfRule>
  </conditionalFormatting>
  <conditionalFormatting sqref="F41:F42">
    <cfRule type="cellIs" dxfId="8" priority="19" operator="equal">
      <formula>0</formula>
    </cfRule>
    <cfRule type="cellIs" dxfId="7" priority="20" operator="equal">
      <formula>" -   zł "</formula>
    </cfRule>
  </conditionalFormatting>
  <conditionalFormatting sqref="F48:F50">
    <cfRule type="cellIs" dxfId="6" priority="15" operator="equal">
      <formula>0</formula>
    </cfRule>
    <cfRule type="cellIs" dxfId="5" priority="16" operator="equal">
      <formula>" -   zł "</formula>
    </cfRule>
  </conditionalFormatting>
  <conditionalFormatting sqref="F52:F56">
    <cfRule type="cellIs" dxfId="4" priority="7" operator="equal">
      <formula>0</formula>
    </cfRule>
    <cfRule type="cellIs" dxfId="3" priority="8" operator="equal">
      <formula>" -   zł "</formula>
    </cfRule>
  </conditionalFormatting>
  <conditionalFormatting sqref="F66:F67">
    <cfRule type="cellIs" dxfId="2" priority="31" operator="equal">
      <formula>" -   zł "</formula>
    </cfRule>
  </conditionalFormatting>
  <conditionalFormatting sqref="F69:F73">
    <cfRule type="cellIs" dxfId="1" priority="5" operator="equal">
      <formula>0</formula>
    </cfRule>
    <cfRule type="cellIs" dxfId="0" priority="6" operator="equal">
      <formula>" -   zł 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1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c6cea3-69ab-4280-a5e6-b87ecf64bb3d">
      <Terms xmlns="http://schemas.microsoft.com/office/infopath/2007/PartnerControls"/>
    </lcf76f155ced4ddcb4097134ff3c332f>
    <TaxCatchAll xmlns="960c3eb6-7ad3-4af2-a65d-7ffde5b92313" xsi:nil="true"/>
    <_dlc_DocId xmlns="960c3eb6-7ad3-4af2-a65d-7ffde5b92313">SFHD-1330359721-498983</_dlc_DocId>
    <_dlc_DocIdUrl xmlns="960c3eb6-7ad3-4af2-a65d-7ffde5b92313">
      <Url>https://spacefactoryholding.sharepoint.com/proposals/_layouts/15/DocIdRedir.aspx?ID=SFHD-1330359721-498983</Url>
      <Description>SFHD-1330359721-498983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C26CE16BC43428BBF119CC188F545" ma:contentTypeVersion="120" ma:contentTypeDescription="Create a new document." ma:contentTypeScope="" ma:versionID="b1bd3a816f0a76fead218be4c246f222">
  <xsd:schema xmlns:xsd="http://www.w3.org/2001/XMLSchema" xmlns:xs="http://www.w3.org/2001/XMLSchema" xmlns:p="http://schemas.microsoft.com/office/2006/metadata/properties" xmlns:ns2="55c6cea3-69ab-4280-a5e6-b87ecf64bb3d" xmlns:ns3="9a9559c5-12e9-449b-a038-94d806c66f01" xmlns:ns4="960c3eb6-7ad3-4af2-a65d-7ffde5b92313" targetNamespace="http://schemas.microsoft.com/office/2006/metadata/properties" ma:root="true" ma:fieldsID="1179e86080bc1d5c1c2f9a061f672e88" ns2:_="" ns3:_="" ns4:_="">
    <xsd:import namespace="55c6cea3-69ab-4280-a5e6-b87ecf64bb3d"/>
    <xsd:import namespace="9a9559c5-12e9-449b-a038-94d806c66f01"/>
    <xsd:import namespace="960c3eb6-7ad3-4af2-a65d-7ffde5b92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_dlc_DocId" minOccurs="0"/>
                <xsd:element ref="ns4:_dlc_DocIdUrl" minOccurs="0"/>
                <xsd:element ref="ns4:_dlc_DocIdPersistI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6cea3-69ab-4280-a5e6-b87ecf64b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fde169c-984d-4e73-aa44-82744b8d56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559c5-12e9-449b-a038-94d806c66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c3eb6-7ad3-4af2-a65d-7ffde5b92313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408052da-8890-482c-8f3c-802b8290a04a}" ma:internalName="TaxCatchAll" ma:showField="CatchAllData" ma:web="960c3eb6-7ad3-4af2-a65d-7ffde5b92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A8247-6BE5-4FD8-BA39-E067B01F3803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9a9559c5-12e9-449b-a038-94d806c66f01"/>
    <ds:schemaRef ds:uri="http://schemas.microsoft.com/office/2006/documentManagement/types"/>
    <ds:schemaRef ds:uri="http://schemas.openxmlformats.org/package/2006/metadata/core-properties"/>
    <ds:schemaRef ds:uri="960c3eb6-7ad3-4af2-a65d-7ffde5b92313"/>
    <ds:schemaRef ds:uri="http://purl.org/dc/elements/1.1/"/>
    <ds:schemaRef ds:uri="55c6cea3-69ab-4280-a5e6-b87ecf64bb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0F93B3-0718-445E-8C15-1663C0F4A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c6cea3-69ab-4280-a5e6-b87ecf64bb3d"/>
    <ds:schemaRef ds:uri="9a9559c5-12e9-449b-a038-94d806c66f01"/>
    <ds:schemaRef ds:uri="960c3eb6-7ad3-4af2-a65d-7ffde5b92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B30699-EDBE-4116-8A0D-1FB6D505268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7FCFE17-83DD-422D-8805-276C338CE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TPCR</vt:lpstr>
      <vt:lpstr>TPCR!Obszar_wydruku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Kijoch</dc:creator>
  <cp:lastModifiedBy>wdolna</cp:lastModifiedBy>
  <dcterms:created xsi:type="dcterms:W3CDTF">2025-06-27T10:04:09Z</dcterms:created>
  <dcterms:modified xsi:type="dcterms:W3CDTF">2026-05-04T08:10:59Z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0x0101005A0C26CE16BC43428BBF119CC188F545</vt:lpwstr>
  </property>
  <property fmtid="{D5CDD505-2E9C-101B-9397-08002B2CF9AE}" pid="3" name="_dlc_DocIdItemGuid">
    <vt:lpwstr>b03bb201-0ae3-4e4f-83a1-fcc5f169ef01</vt:lpwstr>
  </property>
</Properties>
</file>