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KOPERNIK\2026\SALA GMINASTYCZNA\DO ZAMIESZCZENIA NA BIP\"/>
    </mc:Choice>
  </mc:AlternateContent>
  <xr:revisionPtr revIDLastSave="0" documentId="8_{553CEE16-AADF-42AF-B905-B74624641D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PCR" sheetId="1" r:id="rId1"/>
  </sheets>
  <externalReferences>
    <externalReference r:id="rId2"/>
  </externalReferences>
  <definedNames>
    <definedName name="_r">#REF!</definedName>
    <definedName name="all">#REF!</definedName>
    <definedName name="Area">#REF!</definedName>
    <definedName name="branże">[1]wsp!$D$8</definedName>
    <definedName name="Check">#REF!</definedName>
    <definedName name="Completion_accs">#REF!</definedName>
    <definedName name="DATA">#REF!</definedName>
    <definedName name="DATA_razem">#REF!</definedName>
    <definedName name="drogi">[1]wsp!$D$3</definedName>
    <definedName name="e">#REF!</definedName>
    <definedName name="Excel_BuiltIn__FilterDatabase_1">#REF!</definedName>
    <definedName name="inne">[1]wsp!$D$9</definedName>
    <definedName name="_xlnm.Print_Area" localSheetId="0">TPCR!$A$1:$H$118</definedName>
    <definedName name="pośrednie">[1]wsp!$D$2</definedName>
    <definedName name="Print_Area_MI">#REF!</definedName>
    <definedName name="rec">#REF!</definedName>
    <definedName name="reszta">[1]wsp!$D$7</definedName>
    <definedName name="SORT">#REF!</definedName>
    <definedName name="Sort_data">#REF!</definedName>
    <definedName name="Ssap_accounts">#REF!</definedName>
    <definedName name="wip">#REF!</definedName>
    <definedName name="Z_0216E4A3_6182_11D6_9494_000102FA4DF4_.wvu.Cols" hidden="1">#REF!</definedName>
    <definedName name="Z_0216E4A3_6182_11D6_9494_000102FA4DF4_.wvu.PrintArea" hidden="1">#REF!</definedName>
    <definedName name="Z_0216E4A3_6182_11D6_9494_000102FA4DF4_.wvu.PrintTitles" hidden="1">#REF!</definedName>
    <definedName name="Z_A6D38DCC_6184_11D6_8FBA_000476959415_.wvu.Cols" hidden="1">#REF!</definedName>
    <definedName name="Z_A6D38DCC_6184_11D6_8FBA_000476959415_.wvu.PrintArea" hidden="1">#REF!</definedName>
    <definedName name="Z_A6D38DCC_6184_11D6_8FBA_000476959415_.wvu.PrintTitles" hidden="1">#REF!</definedName>
    <definedName name="żelbet7">[1]wsp!$D$4</definedName>
    <definedName name="żelbet8">[1]wsp!$D$5</definedName>
    <definedName name="żelbet9">[1]wsp!$D$6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6" i="1" l="1"/>
  <c r="G76" i="1"/>
  <c r="G77" i="1"/>
  <c r="G78" i="1"/>
  <c r="G79" i="1"/>
  <c r="G80" i="1"/>
  <c r="G81" i="1"/>
  <c r="G98" i="1"/>
  <c r="G99" i="1"/>
  <c r="G100" i="1"/>
  <c r="G101" i="1"/>
  <c r="G97" i="1"/>
  <c r="G104" i="1"/>
  <c r="G105" i="1"/>
  <c r="G103" i="1"/>
  <c r="G113" i="1"/>
  <c r="G114" i="1"/>
  <c r="G112" i="1"/>
  <c r="G109" i="1"/>
  <c r="G108" i="1"/>
  <c r="G110" i="1"/>
  <c r="G93" i="1"/>
  <c r="G70" i="1"/>
  <c r="G84" i="1"/>
  <c r="G102" i="1" l="1"/>
  <c r="G107" i="1"/>
  <c r="G111" i="1"/>
  <c r="G96" i="1"/>
  <c r="G89" i="1"/>
  <c r="G43" i="1"/>
  <c r="G64" i="1"/>
  <c r="G63" i="1"/>
  <c r="E62" i="1"/>
  <c r="G62" i="1" s="1"/>
  <c r="G61" i="1"/>
  <c r="G60" i="1"/>
  <c r="G59" i="1"/>
  <c r="G50" i="1"/>
  <c r="E33" i="1"/>
  <c r="G33" i="1" s="1"/>
  <c r="G31" i="1"/>
  <c r="G32" i="1"/>
  <c r="G34" i="1"/>
  <c r="G35" i="1"/>
  <c r="G36" i="1"/>
  <c r="G37" i="1"/>
  <c r="G38" i="1"/>
  <c r="G39" i="1"/>
  <c r="G40" i="1"/>
  <c r="G41" i="1"/>
  <c r="G42" i="1"/>
  <c r="E30" i="1"/>
  <c r="G30" i="1" s="1"/>
  <c r="E29" i="1"/>
  <c r="G29" i="1" s="1"/>
  <c r="G28" i="1" l="1"/>
  <c r="G92" i="1"/>
  <c r="G94" i="1"/>
  <c r="G91" i="1"/>
  <c r="G85" i="1"/>
  <c r="G86" i="1"/>
  <c r="G87" i="1"/>
  <c r="G88" i="1"/>
  <c r="G83" i="1"/>
  <c r="G73" i="1"/>
  <c r="G74" i="1"/>
  <c r="G75" i="1"/>
  <c r="G72" i="1"/>
  <c r="G69" i="1"/>
  <c r="G67" i="1"/>
  <c r="G58" i="1"/>
  <c r="G57" i="1"/>
  <c r="G56" i="1"/>
  <c r="G55" i="1"/>
  <c r="G54" i="1" l="1"/>
  <c r="G53" i="1"/>
  <c r="G52" i="1"/>
  <c r="G26" i="1"/>
  <c r="G45" i="1"/>
  <c r="G48" i="1"/>
  <c r="G49" i="1"/>
  <c r="G51" i="1"/>
  <c r="G47" i="1"/>
  <c r="G23" i="1"/>
  <c r="G24" i="1"/>
  <c r="G25" i="1"/>
  <c r="G27" i="1"/>
  <c r="G22" i="1"/>
  <c r="G9" i="1"/>
  <c r="G10" i="1"/>
  <c r="G11" i="1"/>
  <c r="G12" i="1"/>
  <c r="G13" i="1"/>
  <c r="G14" i="1"/>
  <c r="G15" i="1"/>
  <c r="G16" i="1"/>
  <c r="G17" i="1"/>
  <c r="G18" i="1"/>
  <c r="G19" i="1"/>
  <c r="G8" i="1"/>
  <c r="G44" i="1" l="1"/>
  <c r="G46" i="1"/>
  <c r="G7" i="1"/>
  <c r="G6" i="1" s="1"/>
  <c r="G21" i="1"/>
  <c r="G66" i="1"/>
  <c r="G71" i="1"/>
  <c r="G82" i="1"/>
  <c r="G90" i="1"/>
  <c r="G20" i="1" l="1"/>
  <c r="G65" i="1"/>
  <c r="G95" i="1"/>
</calcChain>
</file>

<file path=xl/sharedStrings.xml><?xml version="1.0" encoding="utf-8"?>
<sst xmlns="http://schemas.openxmlformats.org/spreadsheetml/2006/main" count="317" uniqueCount="221">
  <si>
    <t>kpl</t>
  </si>
  <si>
    <t>Inne zdaniem oferenta 1</t>
  </si>
  <si>
    <t>IV.1.3</t>
  </si>
  <si>
    <t>IV.1.2</t>
  </si>
  <si>
    <t>IV.1.1</t>
  </si>
  <si>
    <t>IV.1</t>
  </si>
  <si>
    <t>IV</t>
  </si>
  <si>
    <t>III.1.3</t>
  </si>
  <si>
    <t>III.1.2</t>
  </si>
  <si>
    <t>III.1.1</t>
  </si>
  <si>
    <t>III.1</t>
  </si>
  <si>
    <t>II.3.7</t>
  </si>
  <si>
    <t>II.3.6</t>
  </si>
  <si>
    <t>II.3.5</t>
  </si>
  <si>
    <t>II.3.4</t>
  </si>
  <si>
    <t>II.3.3</t>
  </si>
  <si>
    <t>II.3.2</t>
  </si>
  <si>
    <t>II.3.1</t>
  </si>
  <si>
    <t>II.3</t>
  </si>
  <si>
    <t>II.2.5</t>
  </si>
  <si>
    <t>II.2.4</t>
  </si>
  <si>
    <t>II.2.3</t>
  </si>
  <si>
    <t>II.2.2</t>
  </si>
  <si>
    <t>II.2.1</t>
  </si>
  <si>
    <t>II.2</t>
  </si>
  <si>
    <t>II.1.3</t>
  </si>
  <si>
    <t>II.1.2</t>
  </si>
  <si>
    <t>II.1.1</t>
  </si>
  <si>
    <t>II.1</t>
  </si>
  <si>
    <t>II</t>
  </si>
  <si>
    <t>I.3.1</t>
  </si>
  <si>
    <t>I.3</t>
  </si>
  <si>
    <t>I.2.2</t>
  </si>
  <si>
    <t>I.2.1</t>
  </si>
  <si>
    <t>I.2</t>
  </si>
  <si>
    <t>I.1.4</t>
  </si>
  <si>
    <t>I.1.3</t>
  </si>
  <si>
    <t>m2</t>
  </si>
  <si>
    <t>I.1.2</t>
  </si>
  <si>
    <t>I.1.1</t>
  </si>
  <si>
    <t>I.1</t>
  </si>
  <si>
    <t>I</t>
  </si>
  <si>
    <t>Inne zdaniem oferenta 3</t>
  </si>
  <si>
    <t>0.1.12</t>
  </si>
  <si>
    <t>Sprzęt przy pracach na wysokości</t>
  </si>
  <si>
    <t>0.1.11</t>
  </si>
  <si>
    <t>Wywóz nieczystości i odpadów budowlanych</t>
  </si>
  <si>
    <t>0.1.10</t>
  </si>
  <si>
    <t>Zaplecze budowy</t>
  </si>
  <si>
    <t>0.1.9</t>
  </si>
  <si>
    <t>Kadra - nadzór budowy</t>
  </si>
  <si>
    <t>0.1.8</t>
  </si>
  <si>
    <t>Obsługa geodezyjna</t>
  </si>
  <si>
    <t>0.1.7</t>
  </si>
  <si>
    <t>0.1.6</t>
  </si>
  <si>
    <t>Wykonanie aktualizacji  scenariusza ppoż.</t>
  </si>
  <si>
    <t>0.1.5</t>
  </si>
  <si>
    <t>Wykonanie aktualizacjI IBP wraz z wdrożeniem oznakowania i wyposażeniem w sprzęt gaśniczy</t>
  </si>
  <si>
    <t>0.1.4</t>
  </si>
  <si>
    <t>Dokumentacja powykonawcza</t>
  </si>
  <si>
    <t>0.1.3</t>
  </si>
  <si>
    <t xml:space="preserve">Opracowanie wszelkich niezbędnych projektów wykonawczych </t>
  </si>
  <si>
    <t>0.1.2</t>
  </si>
  <si>
    <t>0.1.1</t>
  </si>
  <si>
    <t>Prace projektowe / Koszty budowy</t>
  </si>
  <si>
    <t>0.1</t>
  </si>
  <si>
    <t>PLN</t>
  </si>
  <si>
    <t xml:space="preserve">PRACE PROJEKTOWE / KOSZTY BUDOWY </t>
  </si>
  <si>
    <t>0</t>
  </si>
  <si>
    <t>uwagi</t>
  </si>
  <si>
    <t>wartość (PLN)</t>
  </si>
  <si>
    <t>cena 
jednostkowa</t>
  </si>
  <si>
    <t>ilość</t>
  </si>
  <si>
    <t>jednostka</t>
  </si>
  <si>
    <t>ZS im. Mikołaja Kopernika w Koninie - remont sali gimnastycznej</t>
  </si>
  <si>
    <t xml:space="preserve">Inne zdaniem oferenta 1 </t>
  </si>
  <si>
    <t xml:space="preserve">Inne zdaniem oferenta 2 </t>
  </si>
  <si>
    <t>Sala gimnastyczna</t>
  </si>
  <si>
    <t>Demontaże</t>
  </si>
  <si>
    <t>Demontaż wraz z utylizacją istniejącego parkietu wraz z podkonstrukcją do poziomu posadzki na gruncie</t>
  </si>
  <si>
    <t>Demontaż wraz z utylizacją istniejącej stolarki okiennej i drzwiowej</t>
  </si>
  <si>
    <t>I.1.5</t>
  </si>
  <si>
    <t>Roboty budowlane</t>
  </si>
  <si>
    <t>Instalacje sanitarne</t>
  </si>
  <si>
    <t>Instalacje elektryczne</t>
  </si>
  <si>
    <t>I.4</t>
  </si>
  <si>
    <t>I.4.1</t>
  </si>
  <si>
    <t>Demontaż wraz z utylizacją instalacji oświetlenia oraz instalacji zasilających wraz z rozdzielnicą sali gminastycznej</t>
  </si>
  <si>
    <t>I.4.2</t>
  </si>
  <si>
    <t>I.4.3</t>
  </si>
  <si>
    <t>szt.</t>
  </si>
  <si>
    <t>kpl.</t>
  </si>
  <si>
    <t>I.4.4</t>
  </si>
  <si>
    <t>I.4.5</t>
  </si>
  <si>
    <t>Wykonanie poziomej hydroizolacji posadzki na gruncie z folii polietylenowej PE o grubości min. 0,3 mm, układanej na zakład min. 20 cm, z wywinięciem na ściany do wysokości min. 15 cm, szczelnie połączonej i zabezpieczonej przed uszkodzeniem w trakcie dalszych robót.</t>
  </si>
  <si>
    <t>Wykonanie izolacji termicznej posadzki na gruncie z płyt styropianowych EPS 200 o łącznej grubości 15 cm, układanych w dwóch warstwach z przesunięciem spoin, zgodnie z PN-EN 13163, o deklarowanym współczynniku przewodzenia ciepła λ ≤ 0,036 W/mK, odporności na ściskanie ≥ 200 kPa.</t>
  </si>
  <si>
    <t>I.2.3</t>
  </si>
  <si>
    <t>Demontaż wraz z utylizacją istniejących grzejników typu Favier wraz z zaślepieniem i dostosowaniem podejść instalacyjnych</t>
  </si>
  <si>
    <t>Zasilenie wentylatorów</t>
  </si>
  <si>
    <t>I.4.6</t>
  </si>
  <si>
    <t>I.4.7</t>
  </si>
  <si>
    <t xml:space="preserve">Dostawa i montaż okien </t>
  </si>
  <si>
    <t>Zamurowanie istniejących otworów okiennych pomiędzy sąsiadującą salą gimnastyczną</t>
  </si>
  <si>
    <t>Malowanie ścian</t>
  </si>
  <si>
    <t>Konserwacja istniejącej konstrukcji dachu - oczyszczenie, malowanie dedykowanym systemem farb antykorozyjnych</t>
  </si>
  <si>
    <t>I.2.4</t>
  </si>
  <si>
    <t>I.2.5</t>
  </si>
  <si>
    <t>I.2.6</t>
  </si>
  <si>
    <t>I.2.7</t>
  </si>
  <si>
    <t>I.2.8</t>
  </si>
  <si>
    <t>I.2.9</t>
  </si>
  <si>
    <t>Dostawa i montaż stolarki drzwiowej wraz z obróbką</t>
  </si>
  <si>
    <t>Elementy wyposażenia</t>
  </si>
  <si>
    <t>I.5</t>
  </si>
  <si>
    <t>I.5.1</t>
  </si>
  <si>
    <t>I.5.2</t>
  </si>
  <si>
    <t>I.5.3</t>
  </si>
  <si>
    <t>I.5.4</t>
  </si>
  <si>
    <t>I.5.5</t>
  </si>
  <si>
    <t>I.2.10</t>
  </si>
  <si>
    <t>I.2.11</t>
  </si>
  <si>
    <t>I.2.12</t>
  </si>
  <si>
    <t>Dostawa i montaż rolet zewnętrznych w kolorze RAL 7016 wyposażonych w silnik elektryczny sterowane radiowo. Uruchomienie i konfiguracja wg zaleceń Inwestora. Sterowanie za pomocą zadajnika naściennego oraz przez pilot.</t>
  </si>
  <si>
    <t>Demontaże i wyburzenia</t>
  </si>
  <si>
    <t>Wyburzenie istniejącej ściany działowej wraz z utylizacją</t>
  </si>
  <si>
    <t>II.1.4</t>
  </si>
  <si>
    <t>Skucie istniejących okładzin ściennych, podłogowych, instalacji, demontaż sufitu podwieszonego i usunięciem wyposażenia toalety wraz z utylizacją</t>
  </si>
  <si>
    <t>Wykucie otworu drzwiowego wraz z obsadzeniem nadproża prefabrykowanego</t>
  </si>
  <si>
    <t>Dostosowanie instalacji wod-kan</t>
  </si>
  <si>
    <t>II.2.6</t>
  </si>
  <si>
    <t>Sufit podwieszony systemowy – kasetony 30×30 cm z rdzeniem z wełny mineralnej na konstrukcji stalowej ocynkowanej, współczynnik pochłaniania dźwięku αw ≥ 0,85, odporność na wilgoć RH 95%, do pomieszczeń sanitarnych i szatni, wraz z kompletnym systemem nośnym i obróbkami przyściennymi.</t>
  </si>
  <si>
    <t>Dostawa i montaż kabin systemowych do natrysków i toalet</t>
  </si>
  <si>
    <t>Dostawa i montaż drzwi wraz z ościeżnicami</t>
  </si>
  <si>
    <t>II.2.7</t>
  </si>
  <si>
    <t>Dostawa i montaż mechanicznych wentylatorów wyciągowych z prowadzeniem kanałów wentylacyjnych ponad dach budynku, dla pomieszczeń szatni i łazienki. Instalacja zapewniająca wymaganą intensywność wentylacji: szatnia – 2 wymiany powietrza na godzinę, łazienka – 5 wymian powietrza na godzinę. Układ wyposażony w automatyczne sterowanie obejmujące czujniki jakości powietrza (CO₂), czujniki wilgotności oraz programowalny regulator pracy</t>
  </si>
  <si>
    <t>Wykonanie okładzin ściennych i podłogowych z płytek gresowych wraz z przygotowaniem podłoża i hydroizolacją stref mokrych. Posadzka – gres 60×60 cm, PEI IV, antypoślizgowość min. R10; ściany do pełnej wysokości – gres 60×30 cm, nasiąkliwość ≤ 0,5%. Spoiny elastyczne CG2, uszczelnienia w narożach i stykach. Kolorystyka i rodzaj płytek do uzgodnienia z Inwestorem. Półka cenowa 80–100 zł/m². Spadki w kierunku odpływów w kabinach prysznicowych</t>
  </si>
  <si>
    <t>Dostawa i montaż 2 misek ustępowych wiszących rimfree ze stelażami podtynkowymi, deskami wolnoopadającymi i przyciskami 3/6 l; montaż 3 umywalek ceramicznych białych z bateriami jednouchwytowymi w kolorze chrom/srebrny, syfonami i odpływami ze stali nierdzewnej. Wykonanie podłączeń wod‑kan, mocowań, uszczelnień oraz sprawdzenie szczelności.</t>
  </si>
  <si>
    <t>Dostawa i montaż odpływów liniowych ze stali nierdzewnej AISI 304 do kabin prysznicowych, długość korytka 800 mm, ruszt perforowany antypoślizgowy, przepustowość min. 60 l/min, syfon suchy wyjmowany do czyszczenia, komplet z kołnierzem uszczelniającym i regulowanymi nogami montażowymi. W zakres wchodzi wykonanie spadków w posadzce, podłączenie do istniejącej instalacji kanalizacyjnej, włączenie w system izolacji podpłytkowej oraz przeprowadzenie próby szczelności.</t>
  </si>
  <si>
    <t xml:space="preserve">Dostawa i montaż parpetów wewnętrznych i zewnętrznych. Parapety wewnętrzne drewniane dębowe szer. 25cm z  gr. 4cm (zlicowane ze słupkami międzyokiennymi). Paraperty zewnętrze stalowe, ocynkowane, malowane w kolorze RAL 7016. </t>
  </si>
  <si>
    <t>Chudy beton C8/10 gr 10cm</t>
  </si>
  <si>
    <t>I.2.13</t>
  </si>
  <si>
    <t>I.2.14</t>
  </si>
  <si>
    <t>m3</t>
  </si>
  <si>
    <t>Posadzka betonowa zbrojona gr. min 15cm</t>
  </si>
  <si>
    <t>I.2.15</t>
  </si>
  <si>
    <t>Podsypka pod warstwy posadzkowe sali gimnasycznej z pospółki zagęszczonej mechanicznie ok. 50cm (należy odtworzyć istniejący poziom posadzki)</t>
  </si>
  <si>
    <t>Zasilenie instalacji ogrzewania podłogowego</t>
  </si>
  <si>
    <t>Dostawa i montaż rozdzielnicy sali gimnastycznej wraz kompletnym wyposażeniem. Doprowadzenie zasilania od przewodu zasilającego istniejącą rozdzielnicę do demontażu.</t>
  </si>
  <si>
    <t xml:space="preserve">Dostawa i montaż zestawów gniazd  2x230V p/t, wraz z doprowadzeniem zasilania,  w standardzie IP44. </t>
  </si>
  <si>
    <t>Dostawa i montaż gniazda trójfazowego 400V 32A wraz z doprowadzeniem zasilania</t>
  </si>
  <si>
    <t>Dostawa i montaż drabinek drewnianych 2,5x1,8</t>
  </si>
  <si>
    <t>Dostawa i montaż materacy ściennych 2x1m</t>
  </si>
  <si>
    <t>I.5.6</t>
  </si>
  <si>
    <t>Dostawa ławek drewnianych 3m</t>
  </si>
  <si>
    <t>I.5.7</t>
  </si>
  <si>
    <t>Dostawa i montaż siatek elastycznych na ściany 22x6</t>
  </si>
  <si>
    <t>mb</t>
  </si>
  <si>
    <t>Dostawa i montaż kotar w kolorze RAL 5002; system rozsuwania ręcznego; tkanina o gramaturze ok. 260–300 g/m², nieprześwitująca, trudnopalna 11x6m</t>
  </si>
  <si>
    <t>I.5.8</t>
  </si>
  <si>
    <t>I.5.9</t>
  </si>
  <si>
    <t>I.5.10</t>
  </si>
  <si>
    <t>Dostawa maszyny szorująco‑zbierającej do nawierzchni sportowych; zasilanie bateryjne 24 V; szerokość robocza min. 50–60 cm; zbiorniki: czysta woda ≥ 40 l, brudna ≥ 45 l; wydajność ≥ 1800 m²/h; nacisk szczotki ≥ 25 kg; poziom hałasu ≤ 70 dB; koła i osprzęt przystosowane do linoleum sportowego; w komplecie szczotka/pad, listwa ssąca i prostownik.</t>
  </si>
  <si>
    <t>Skucie posadzki wraz z utylizacją pod instalację wodnego ogrzewania podłogowego w korytarzu i zapleczach</t>
  </si>
  <si>
    <t>Wykonanie fragmentów ścian działowych</t>
  </si>
  <si>
    <t>Szatnie, łazienka, korytarz, zaplecza - parter</t>
  </si>
  <si>
    <t>Dostawa i montaż gniazd 230V p/t wraz z doprowadzeniem zasilania  w standardzie IP44 w pomieszczeniach szatni. 2 gniazda na szatnię.</t>
  </si>
  <si>
    <t>Dostosowanie instalacji c.o. i montaż grzejników w szatniach i łazience</t>
  </si>
  <si>
    <t>Dostawa i montaż przepływowego podgrzewacza wody do zlewu w zapleczu nauczycieli WF; moc min. 6–9 kW; zasilanie 400 V; wydajność ≥ 3 l/min przy ΔT=30 °C; stopień ochrony min. IP25; elektroniczna regulacja temperatury; przyłącza ½"; montaż ścienny wraz z zasileniem i wymaganymi zabezpieczeniami.</t>
  </si>
  <si>
    <t>II.2.8</t>
  </si>
  <si>
    <t>II.2.9</t>
  </si>
  <si>
    <t>II.2.10</t>
  </si>
  <si>
    <t>Dostawa i montaż zabudowy meblowej do pom. zaplecza</t>
  </si>
  <si>
    <t>Malowanie ścian i sufitów - korytarz, zaplecza</t>
  </si>
  <si>
    <t>Dostawa i montaż ławek z wieszakami jednostronnych 200cm</t>
  </si>
  <si>
    <t xml:space="preserve">Uzupełnienie wypraw tynkarskich - korytarz, zaplecza, szatnie </t>
  </si>
  <si>
    <t>Wykonanie kompletnej instalacji wodnego ogrzewania podłogowego z podłączeniem do istniejącego systemu grzewczego budynku, wraz z rozdzielaczami, sterownikami strefowymi, siłownikami, próbami szczelności, regulacją hydrauliczną oraz niezbędnymi elementami adaptacyjnymi bez ingerencji w źródło ciepła. Sterowanie wi-fi. Lokalizacja: korytarz oraz pomieszczenia zapleczy</t>
  </si>
  <si>
    <t>Szatnia, natryski - piwnica</t>
  </si>
  <si>
    <t>Demontaż wraz z utylizacją istniejącej stolarki drzwiowej</t>
  </si>
  <si>
    <t>Demontaż wraz z utylizacją grzejników</t>
  </si>
  <si>
    <t>Demontaż wraz z utylizacją istniejącej armatury i ceramiki sanitarnej w toaletach</t>
  </si>
  <si>
    <t>IV.1.4</t>
  </si>
  <si>
    <t>IV.1.5</t>
  </si>
  <si>
    <t>Demontaż wraz z utylizają istniejącej stolarki okiennej i drzwiowej</t>
  </si>
  <si>
    <t>Demontaż wraz z utylizacją opraw oświetleniowych</t>
  </si>
  <si>
    <t>III.1.4</t>
  </si>
  <si>
    <t xml:space="preserve">Wykonanie okładzin ściennych szatni z płytek gresowych wraz z przygotowaniem podłoża i hydroizolacją stref mokrych. Ściany do pełnej wysokości – gres 60×30 cm, nasiąkliwość ≤ 0,5%. Spoiny elastyczne CG2, uszczelnienia w narożach i stykach. Kolorystyka i rodzaj płytek do uzgodnienia z Inwestorem. Półka cenowa 80–100 zł/m². </t>
  </si>
  <si>
    <t>IV.2.1</t>
  </si>
  <si>
    <t>IV.2</t>
  </si>
  <si>
    <t>IV.2.2</t>
  </si>
  <si>
    <t>IV.2.3</t>
  </si>
  <si>
    <t>IV.2.4</t>
  </si>
  <si>
    <t>Dostawa i montaż okien wraz z obróbką wewnętrzną i zewnętrzną glifów i parapetami. Wewnętrzny parapet - konglomerat kamienny gr. 3cm, zewnętrzny stalowy powlekany.</t>
  </si>
  <si>
    <t>IV.3</t>
  </si>
  <si>
    <t>Dostawa i montaż drzwi wraz z ościeżnicami i obróbkami</t>
  </si>
  <si>
    <t>Roboty sanitarne</t>
  </si>
  <si>
    <t>Montaż grzejników płytowych</t>
  </si>
  <si>
    <t>IV.3.1</t>
  </si>
  <si>
    <t>IV.3.2</t>
  </si>
  <si>
    <t>Dostawa i montaż mechanicznych wentylatorów wyciągowych z wyprowdzeniem kanałów wentylacyjnych na zewnątrz budynku dla pomieszczeń szatni i łazienki. Instalacja zapewniająca wymaganą intensywność wentylacji: szatnia – 2 wymiany powietrza na godzinę, łazienka – 5 wymian powietrza na godzinę, kabina ustępowa ≥ 50 m³/h. Układ wyposażony w automatyczne sterowanie obejmujące czujniki jakości powietrza (CO₂), czujniki wilgotności oraz programowalny regulator pracy</t>
  </si>
  <si>
    <t>IV.3.3</t>
  </si>
  <si>
    <t>Roboty elektryczne</t>
  </si>
  <si>
    <t>Montaż opraw oświetlenia podstawowego: oprawy LED natynkowe 4000K, sterowane czujnikiem ruchu i rzeczywistej obecności (detekcja mikrofalowa/aktywna), zapewniające min. 300 lx; w szatni oprawy IP44, w łazience z natryskami oprawy IP65.</t>
  </si>
  <si>
    <t>IV.4.1</t>
  </si>
  <si>
    <t>IV.4.2</t>
  </si>
  <si>
    <t>IV.4.3</t>
  </si>
  <si>
    <t>Dostawa i montaż opraw LED do montażu w suficie 30x30cm, barwa światła neutralna 4000K, zapewniających natężenie oświetlenia min. 300 lx zgodnie z obowiązującymi normami. Sterowane czujnikiem ruchu i rzeczywistej obecności (detekcja mikrofalowa/aktywna), w szatni oprawy IP44, w toalecie z natryskami oprawy IP65.”</t>
  </si>
  <si>
    <t>Montaż osprzętu elektrycznego - gniazdka</t>
  </si>
  <si>
    <t>Demontaż wraz z utylizajcą sprzętu sportowego (drabinki, kosze, pozostałe)</t>
  </si>
  <si>
    <t>Wyprawa tynkarska</t>
  </si>
  <si>
    <t>Dostawa i montaż gniazda trójfazowego 400V 32A wraz z doprowadzeniem zasilania od pomieszczenia zaplecza.</t>
  </si>
  <si>
    <t>Dostawa sceny modułowej o powierzchni 8×4 m; konstrukcja z podestów scenicznych 2×1 m; wysokość robocza regulowana w zakresie 40–100 cm; nogi teleskopowe aluminiowe; podesty z płyty antypoślizgowej typu heksagonalnego o grubości ok. 12 mm; nośność min. 750 kg/m²; łączenie modułów systemowe (zatrzaskowe/śrubowe); krawędzie zabezpieczone listwami;  schodki wejściowe, w cenie pierwszy montaż, poziomowanie i pełne uruchomienie</t>
  </si>
  <si>
    <t>Dostawa kompletnego, mobilnego zestawu nagłośnieniowego renomowanego producenta, opartego na dwóch aktywnych systemach kolumnowych typu słupkowego z subwooferami (2× kolumna + 2× subwoofer), klasy EV Evolve 50M / RCFJ12 (lub równoważne). Minimalna moc jednego systemu: 1000–1200 W RMS, skuteczność ≥ 125 dB SPL. W zestawie mikser audio z min. 6 wejściami mikrofonowymi i 6 liniowymi stereo, z procesorem DSP i efektami (np. Yamaha MG12XU, Soundcraft Signature 12, Allen &amp; Heath ZED‑12FX lub równoważny). Wymagane pokrowce/torby transportowe oraz komplet okablowania sygnałowego i zasilającego. Zestaw kompletny, gotowy do pracy, bez mikrofonów i źródeł dźwięku.</t>
  </si>
  <si>
    <t>Dostawa ekranu projekcyjnego zwijanego elektrycznie, mocowanego do konstrukcji stalowej dachu; metalowa kaseta zamknięta, odporna na odkształcenia; powierzchnia projekcyjna typu Matt White, gain ok. 1.0; format 4:3; przekątna ok. 200", powierzchnia projekcyjna ok. 400×300 cm (±5%); napęd elektryczny z silnikiem rurowym, sterowanie przewodowe lub radiowe; system zabezpieczeń przed uszkodzeniem (blokada zwijania, ochrona przeciążeniowa silnika); uchwyty montażowe przystosowane do konstrukcji stalowej; kompletne okablowanie, montaż, regulacja i uruchomienie.</t>
  </si>
  <si>
    <t>Razem netto</t>
  </si>
  <si>
    <t>Razem brutto</t>
  </si>
  <si>
    <t>Dostawa i montaż bramek do piłki ręcznej 3x2m przyścienne (profil aluminiowy kwadrat 80x80), głębokość 0,5/0,5m, malowane proszkowo, pasy biało-czerwone</t>
  </si>
  <si>
    <t>Dostawa i montaż tablic do koszykówki pełnowymiarowych 180x105, z laminantu na podkonstrukcji stalowej wraz z obręczą i siatką;</t>
  </si>
  <si>
    <t>Dostawa i montaż słupków do siatkówki 3w1 aluminiowych z mechanizmem naciągowym z płynną regulacją, z możliwością demontażu;</t>
  </si>
  <si>
    <t>Wykonanie kompletnej instalacji wentylacji mechanicznej nawiewno‑wywiewnej z odzyskiem ciepła i ogrzewaniem powietrznym sali gimnastycznej, zasilanym z istniejącej instalacji CO (nagrzewnica wodna), zapewniającej. 3 wymiany powietrza na godzinę w strefie użytkowej do wysokości 4 m, wyposażonej w destryfikatory, czujniki CO₂ i wilgotności oraz sterowanie z panelu użytkownika, z automatycznym przełączaniem trybów pracy (pełna wydajność podczas zajęć sportowych, po zajęciach min. 0,5 wymiany/h), wraz z dostawą centrali, kanałów, armatury, automatyką, uruchomieniem i regulacją.</t>
  </si>
  <si>
    <t>Dostawa i montaż kompletnego systemu sportowej podłogi powierzchniowo‑sprężystej, składającego się z:
– warstwy elastycznej z pianki PU gr. 15 mm,
– płyty konstrukcyjnej ze sklejki brzozowej gr. 18 mm,
– sportowego linoleum  gr. min. 3,2 mm z fabrycznym wykończeniem PUR (bez konieczności akrylowania),
wraz z przygotowaniem podłoża, dylatacjami, wykończeniami przyściennymi i trwałym oznakowaniem linii boiskowych. Kolorystyka do uzgodnienia z Inwestorem.</t>
  </si>
  <si>
    <t>Dostawa i montaż kompletnego systemu nagłośnienia sali gimnastycznej obejmującego zestaw: wzmacniacz Tonsil WL-240W+ 8xGłośnik ZGR30-120 naścienny wraz okablowaniem i uruchomieniem (lub równoważny)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</si>
</sst>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* #,##0.00\ [$zł-415]_-;\-* #,##0.00\ [$zł-415]_-;_-* &quot;-&quot;??\ [$zł-415]_-;_-@_-"/>
  </numFmts>
  <fonts count="14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0070C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vertical="center"/>
    </xf>
    <xf numFmtId="4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9" fontId="3" fillId="0" borderId="0" xfId="1" applyNumberFormat="1" applyFont="1" applyAlignment="1">
      <alignment vertical="center"/>
    </xf>
    <xf numFmtId="0" fontId="4" fillId="0" borderId="1" xfId="1" applyFont="1" applyBorder="1" applyAlignment="1">
      <alignment vertical="center" wrapText="1"/>
    </xf>
    <xf numFmtId="165" fontId="4" fillId="0" borderId="1" xfId="1" applyNumberFormat="1" applyFont="1" applyBorder="1" applyAlignment="1">
      <alignment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 applyProtection="1">
      <alignment horizontal="left" vertical="center" wrapText="1"/>
      <protection hidden="1"/>
    </xf>
    <xf numFmtId="0" fontId="4" fillId="0" borderId="0" xfId="1" applyFont="1" applyAlignment="1">
      <alignment vertical="center"/>
    </xf>
    <xf numFmtId="0" fontId="6" fillId="0" borderId="1" xfId="1" applyFont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left" vertical="center" wrapText="1"/>
      <protection hidden="1"/>
    </xf>
    <xf numFmtId="49" fontId="9" fillId="2" borderId="1" xfId="1" applyNumberFormat="1" applyFont="1" applyFill="1" applyBorder="1" applyAlignment="1" applyProtection="1">
      <alignment horizontal="left" vertical="center" wrapText="1"/>
      <protection hidden="1"/>
    </xf>
    <xf numFmtId="0" fontId="4" fillId="3" borderId="1" xfId="1" applyFont="1" applyFill="1" applyBorder="1" applyAlignment="1">
      <alignment vertical="center" wrapText="1"/>
    </xf>
    <xf numFmtId="165" fontId="9" fillId="3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165" fontId="11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4" fontId="10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49" fontId="12" fillId="0" borderId="0" xfId="1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3" fontId="7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0" fontId="4" fillId="2" borderId="1" xfId="1" applyFont="1" applyFill="1" applyBorder="1" applyAlignment="1" applyProtection="1">
      <alignment horizontal="left" vertical="center" wrapText="1"/>
      <protection hidden="1"/>
    </xf>
    <xf numFmtId="0" fontId="9" fillId="3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left" vertical="center" wrapText="1"/>
      <protection hidden="1"/>
    </xf>
    <xf numFmtId="165" fontId="6" fillId="0" borderId="1" xfId="1" applyNumberFormat="1" applyFont="1" applyBorder="1" applyAlignment="1">
      <alignment vertical="center"/>
    </xf>
    <xf numFmtId="0" fontId="4" fillId="0" borderId="1" xfId="1" applyFont="1" applyBorder="1" applyAlignment="1" applyProtection="1">
      <alignment horizontal="left" vertical="center" wrapText="1"/>
      <protection hidden="1"/>
    </xf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vertical="center" wrapText="1"/>
    </xf>
    <xf numFmtId="49" fontId="7" fillId="0" borderId="1" xfId="1" applyNumberFormat="1" applyFont="1" applyBorder="1" applyAlignment="1" applyProtection="1">
      <alignment horizontal="left" vertical="center" wrapText="1"/>
      <protection hidden="1"/>
    </xf>
    <xf numFmtId="4" fontId="6" fillId="0" borderId="1" xfId="1" applyNumberFormat="1" applyFont="1" applyBorder="1" applyAlignment="1">
      <alignment horizontal="center" vertical="center"/>
    </xf>
    <xf numFmtId="0" fontId="6" fillId="5" borderId="1" xfId="1" applyFont="1" applyFill="1" applyBorder="1" applyAlignment="1" applyProtection="1">
      <alignment horizontal="left" vertical="center" wrapText="1"/>
      <protection hidden="1"/>
    </xf>
    <xf numFmtId="4" fontId="9" fillId="2" borderId="1" xfId="1" applyNumberFormat="1" applyFont="1" applyFill="1" applyBorder="1" applyAlignment="1" applyProtection="1">
      <alignment horizontal="left" vertical="center" wrapText="1"/>
      <protection hidden="1"/>
    </xf>
    <xf numFmtId="0" fontId="3" fillId="3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 wrapText="1"/>
      <protection hidden="1"/>
    </xf>
    <xf numFmtId="49" fontId="9" fillId="3" borderId="1" xfId="1" applyNumberFormat="1" applyFont="1" applyFill="1" applyBorder="1" applyAlignment="1" applyProtection="1">
      <alignment horizontal="left" vertical="center" wrapText="1"/>
      <protection hidden="1"/>
    </xf>
    <xf numFmtId="164" fontId="3" fillId="3" borderId="1" xfId="1" applyNumberFormat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vertical="center"/>
    </xf>
    <xf numFmtId="49" fontId="12" fillId="6" borderId="1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164" fontId="3" fillId="0" borderId="0" xfId="1" applyNumberFormat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vertical="center"/>
    </xf>
    <xf numFmtId="164" fontId="10" fillId="4" borderId="0" xfId="1" applyNumberFormat="1" applyFont="1" applyFill="1" applyAlignment="1">
      <alignment vertical="center"/>
    </xf>
    <xf numFmtId="165" fontId="10" fillId="4" borderId="0" xfId="1" applyNumberFormat="1" applyFont="1" applyFill="1" applyAlignment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202.30\CurrentWorks\2WI...%20Tender\oferty\bill_wy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sp"/>
      <sheetName val="15007"/>
      <sheetName val="15008"/>
      <sheetName val="15009"/>
      <sheetName val="p. control"/>
      <sheetName val="Arkuszofertowy"/>
    </sheetNames>
    <sheetDataSet>
      <sheetData sheetId="0">
        <row r="2">
          <cell r="D2">
            <v>1.0991240099744821</v>
          </cell>
        </row>
        <row r="3">
          <cell r="D3">
            <v>1.0991240099744821</v>
          </cell>
        </row>
        <row r="4">
          <cell r="D4">
            <v>0.99360810501693186</v>
          </cell>
        </row>
        <row r="5">
          <cell r="D5">
            <v>1.5695490862435604</v>
          </cell>
        </row>
        <row r="6">
          <cell r="D6">
            <v>1.5882341944131266</v>
          </cell>
        </row>
        <row r="7">
          <cell r="D7">
            <v>1.0991240099744821</v>
          </cell>
        </row>
        <row r="8">
          <cell r="D8">
            <v>1.0991240099744821</v>
          </cell>
        </row>
        <row r="9">
          <cell r="D9">
            <v>1.0991240099744821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B1:H118"/>
  <sheetViews>
    <sheetView tabSelected="1" view="pageBreakPreview" zoomScaleNormal="100" zoomScaleSheetLayoutView="100" workbookViewId="0">
      <pane ySplit="5" topLeftCell="A105" activePane="bottomLeft" state="frozen"/>
      <selection pane="bottomLeft" activeCell="C84" sqref="C84"/>
    </sheetView>
  </sheetViews>
  <sheetFormatPr defaultColWidth="12.42578125" defaultRowHeight="15" x14ac:dyDescent="0.25"/>
  <cols>
    <col min="1" max="1" width="3.85546875" style="1" customWidth="1"/>
    <col min="2" max="2" width="7.140625" style="7" customWidth="1"/>
    <col min="3" max="3" width="61.85546875" style="6" customWidth="1"/>
    <col min="4" max="4" width="10.42578125" style="5" bestFit="1" customWidth="1"/>
    <col min="5" max="5" width="7.140625" style="4" customWidth="1"/>
    <col min="6" max="6" width="15.140625" style="3" bestFit="1" customWidth="1"/>
    <col min="7" max="7" width="24.5703125" style="3" bestFit="1" customWidth="1"/>
    <col min="8" max="8" width="34.42578125" style="2" customWidth="1"/>
    <col min="9" max="16384" width="12.42578125" style="1"/>
  </cols>
  <sheetData>
    <row r="1" spans="2:8" s="6" customFormat="1" ht="15.75" thickBot="1" x14ac:dyDescent="0.3">
      <c r="B1" s="7"/>
      <c r="D1" s="5"/>
      <c r="E1" s="60"/>
      <c r="F1" s="59"/>
      <c r="G1" s="59"/>
      <c r="H1" s="58"/>
    </row>
    <row r="2" spans="2:8" s="6" customFormat="1" ht="16.5" thickBot="1" x14ac:dyDescent="0.3">
      <c r="B2" s="68" t="s">
        <v>74</v>
      </c>
      <c r="C2" s="69"/>
      <c r="D2" s="70"/>
      <c r="E2" s="60"/>
      <c r="F2" s="59"/>
      <c r="G2" s="59"/>
      <c r="H2" s="58"/>
    </row>
    <row r="3" spans="2:8" s="6" customFormat="1" x14ac:dyDescent="0.25">
      <c r="B3" s="7"/>
      <c r="D3" s="5"/>
      <c r="E3" s="60"/>
      <c r="F3" s="59"/>
      <c r="G3" s="59"/>
      <c r="H3" s="58"/>
    </row>
    <row r="4" spans="2:8" s="6" customFormat="1" x14ac:dyDescent="0.25">
      <c r="B4" s="7"/>
      <c r="D4" s="5"/>
      <c r="E4" s="60"/>
      <c r="F4" s="59"/>
      <c r="G4" s="59"/>
      <c r="H4" s="58"/>
    </row>
    <row r="5" spans="2:8" s="6" customFormat="1" ht="30" x14ac:dyDescent="0.25">
      <c r="B5" s="57"/>
      <c r="C5" s="56"/>
      <c r="D5" s="52" t="s">
        <v>73</v>
      </c>
      <c r="E5" s="51" t="s">
        <v>72</v>
      </c>
      <c r="F5" s="50" t="s">
        <v>71</v>
      </c>
      <c r="G5" s="55" t="s">
        <v>70</v>
      </c>
      <c r="H5" s="49" t="s">
        <v>69</v>
      </c>
    </row>
    <row r="6" spans="2:8" s="6" customFormat="1" x14ac:dyDescent="0.25">
      <c r="B6" s="54" t="s">
        <v>68</v>
      </c>
      <c r="C6" s="53" t="s">
        <v>67</v>
      </c>
      <c r="D6" s="52"/>
      <c r="E6" s="51"/>
      <c r="F6" s="50" t="s">
        <v>66</v>
      </c>
      <c r="G6" s="22">
        <f>SUM(G7,)</f>
        <v>0</v>
      </c>
      <c r="H6" s="49"/>
    </row>
    <row r="7" spans="2:8" s="6" customFormat="1" x14ac:dyDescent="0.25">
      <c r="B7" s="20" t="s">
        <v>65</v>
      </c>
      <c r="C7" s="19" t="s">
        <v>64</v>
      </c>
      <c r="D7" s="19"/>
      <c r="E7" s="48"/>
      <c r="F7" s="19"/>
      <c r="G7" s="16">
        <f>SUM(G8:G19)</f>
        <v>0</v>
      </c>
      <c r="H7" s="19"/>
    </row>
    <row r="8" spans="2:8" s="6" customFormat="1" ht="14.45" customHeight="1" x14ac:dyDescent="0.25">
      <c r="B8" s="12" t="s">
        <v>63</v>
      </c>
      <c r="C8" s="42" t="s">
        <v>61</v>
      </c>
      <c r="D8" s="11" t="s">
        <v>0</v>
      </c>
      <c r="E8" s="10">
        <v>1</v>
      </c>
      <c r="F8" s="9"/>
      <c r="G8" s="9">
        <f>E8*F8</f>
        <v>0</v>
      </c>
      <c r="H8" s="47"/>
    </row>
    <row r="9" spans="2:8" s="6" customFormat="1" x14ac:dyDescent="0.25">
      <c r="B9" s="12" t="s">
        <v>62</v>
      </c>
      <c r="C9" s="42" t="s">
        <v>59</v>
      </c>
      <c r="D9" s="11" t="s">
        <v>0</v>
      </c>
      <c r="E9" s="10">
        <v>1</v>
      </c>
      <c r="F9" s="9"/>
      <c r="G9" s="9">
        <f t="shared" ref="G9:G19" si="0">E9*F9</f>
        <v>0</v>
      </c>
      <c r="H9" s="47"/>
    </row>
    <row r="10" spans="2:8" s="6" customFormat="1" ht="32.1" customHeight="1" x14ac:dyDescent="0.25">
      <c r="B10" s="12" t="s">
        <v>60</v>
      </c>
      <c r="C10" s="42" t="s">
        <v>57</v>
      </c>
      <c r="D10" s="11" t="s">
        <v>0</v>
      </c>
      <c r="E10" s="10">
        <v>1</v>
      </c>
      <c r="F10" s="9"/>
      <c r="G10" s="9">
        <f t="shared" si="0"/>
        <v>0</v>
      </c>
      <c r="H10" s="42"/>
    </row>
    <row r="11" spans="2:8" s="6" customFormat="1" x14ac:dyDescent="0.25">
      <c r="B11" s="12" t="s">
        <v>58</v>
      </c>
      <c r="C11" s="42" t="s">
        <v>55</v>
      </c>
      <c r="D11" s="11" t="s">
        <v>0</v>
      </c>
      <c r="E11" s="10">
        <v>1</v>
      </c>
      <c r="F11" s="9"/>
      <c r="G11" s="9">
        <f t="shared" si="0"/>
        <v>0</v>
      </c>
      <c r="H11" s="42"/>
    </row>
    <row r="12" spans="2:8" s="6" customFormat="1" x14ac:dyDescent="0.25">
      <c r="B12" s="12" t="s">
        <v>56</v>
      </c>
      <c r="C12" s="42" t="s">
        <v>52</v>
      </c>
      <c r="D12" s="11" t="s">
        <v>0</v>
      </c>
      <c r="E12" s="10">
        <v>1</v>
      </c>
      <c r="F12" s="9"/>
      <c r="G12" s="9">
        <f t="shared" si="0"/>
        <v>0</v>
      </c>
      <c r="H12" s="42"/>
    </row>
    <row r="13" spans="2:8" s="6" customFormat="1" x14ac:dyDescent="0.25">
      <c r="B13" s="12" t="s">
        <v>54</v>
      </c>
      <c r="C13" s="42" t="s">
        <v>50</v>
      </c>
      <c r="D13" s="11" t="s">
        <v>0</v>
      </c>
      <c r="E13" s="10">
        <v>1</v>
      </c>
      <c r="F13" s="9"/>
      <c r="G13" s="9">
        <f t="shared" si="0"/>
        <v>0</v>
      </c>
      <c r="H13" s="42"/>
    </row>
    <row r="14" spans="2:8" s="6" customFormat="1" x14ac:dyDescent="0.25">
      <c r="B14" s="12" t="s">
        <v>53</v>
      </c>
      <c r="C14" s="42" t="s">
        <v>48</v>
      </c>
      <c r="D14" s="11" t="s">
        <v>0</v>
      </c>
      <c r="E14" s="10">
        <v>1</v>
      </c>
      <c r="F14" s="9"/>
      <c r="G14" s="9">
        <f t="shared" si="0"/>
        <v>0</v>
      </c>
      <c r="H14" s="42"/>
    </row>
    <row r="15" spans="2:8" s="6" customFormat="1" x14ac:dyDescent="0.25">
      <c r="B15" s="12" t="s">
        <v>51</v>
      </c>
      <c r="C15" s="42" t="s">
        <v>46</v>
      </c>
      <c r="D15" s="11" t="s">
        <v>0</v>
      </c>
      <c r="E15" s="10">
        <v>1</v>
      </c>
      <c r="F15" s="9"/>
      <c r="G15" s="9">
        <f t="shared" si="0"/>
        <v>0</v>
      </c>
      <c r="H15" s="42"/>
    </row>
    <row r="16" spans="2:8" s="13" customFormat="1" ht="15" customHeight="1" x14ac:dyDescent="0.25">
      <c r="B16" s="12" t="s">
        <v>49</v>
      </c>
      <c r="C16" s="35" t="s">
        <v>44</v>
      </c>
      <c r="D16" s="11" t="s">
        <v>0</v>
      </c>
      <c r="E16" s="10">
        <v>1</v>
      </c>
      <c r="F16" s="9"/>
      <c r="G16" s="9">
        <f t="shared" si="0"/>
        <v>0</v>
      </c>
      <c r="H16" s="8"/>
    </row>
    <row r="17" spans="2:8" s="43" customFormat="1" ht="12.75" hidden="1" x14ac:dyDescent="0.25">
      <c r="B17" s="45" t="s">
        <v>47</v>
      </c>
      <c r="C17" s="34" t="s">
        <v>75</v>
      </c>
      <c r="D17" s="39" t="s">
        <v>0</v>
      </c>
      <c r="E17" s="46">
        <v>1</v>
      </c>
      <c r="F17" s="9"/>
      <c r="G17" s="9">
        <f t="shared" si="0"/>
        <v>0</v>
      </c>
      <c r="H17" s="44"/>
    </row>
    <row r="18" spans="2:8" s="43" customFormat="1" ht="12.75" hidden="1" x14ac:dyDescent="0.25">
      <c r="B18" s="45" t="s">
        <v>45</v>
      </c>
      <c r="C18" s="34" t="s">
        <v>76</v>
      </c>
      <c r="D18" s="39" t="s">
        <v>0</v>
      </c>
      <c r="E18" s="46">
        <v>1</v>
      </c>
      <c r="F18" s="9"/>
      <c r="G18" s="9">
        <f t="shared" si="0"/>
        <v>0</v>
      </c>
      <c r="H18" s="44"/>
    </row>
    <row r="19" spans="2:8" s="43" customFormat="1" ht="12.75" hidden="1" x14ac:dyDescent="0.25">
      <c r="B19" s="45" t="s">
        <v>43</v>
      </c>
      <c r="C19" s="34" t="s">
        <v>42</v>
      </c>
      <c r="D19" s="39" t="s">
        <v>0</v>
      </c>
      <c r="E19" s="46">
        <v>1</v>
      </c>
      <c r="F19" s="9"/>
      <c r="G19" s="9">
        <f t="shared" si="0"/>
        <v>0</v>
      </c>
      <c r="H19" s="44"/>
    </row>
    <row r="20" spans="2:8" s="13" customFormat="1" ht="12.75" x14ac:dyDescent="0.25">
      <c r="B20" s="37" t="s">
        <v>41</v>
      </c>
      <c r="C20" s="37" t="s">
        <v>77</v>
      </c>
      <c r="D20" s="24"/>
      <c r="E20" s="23"/>
      <c r="F20" s="23"/>
      <c r="G20" s="22">
        <f>SUM(G21,G28,G44,G46,G54)</f>
        <v>0</v>
      </c>
      <c r="H20" s="21"/>
    </row>
    <row r="21" spans="2:8" s="13" customFormat="1" ht="12.75" x14ac:dyDescent="0.25">
      <c r="B21" s="20" t="s">
        <v>40</v>
      </c>
      <c r="C21" s="19" t="s">
        <v>78</v>
      </c>
      <c r="D21" s="18"/>
      <c r="E21" s="17"/>
      <c r="F21" s="17"/>
      <c r="G21" s="16">
        <f>SUM(G22:G27)</f>
        <v>0</v>
      </c>
      <c r="H21" s="38"/>
    </row>
    <row r="22" spans="2:8" s="13" customFormat="1" ht="31.35" customHeight="1" x14ac:dyDescent="0.25">
      <c r="B22" s="12" t="s">
        <v>39</v>
      </c>
      <c r="C22" s="42" t="s">
        <v>79</v>
      </c>
      <c r="D22" s="11" t="s">
        <v>0</v>
      </c>
      <c r="E22" s="10">
        <v>1</v>
      </c>
      <c r="F22" s="9"/>
      <c r="G22" s="9">
        <f>E22*F22</f>
        <v>0</v>
      </c>
      <c r="H22" s="8"/>
    </row>
    <row r="23" spans="2:8" s="13" customFormat="1" ht="22.7" customHeight="1" x14ac:dyDescent="0.25">
      <c r="B23" s="12" t="s">
        <v>38</v>
      </c>
      <c r="C23" s="42" t="s">
        <v>80</v>
      </c>
      <c r="D23" s="11" t="s">
        <v>0</v>
      </c>
      <c r="E23" s="10">
        <v>1</v>
      </c>
      <c r="F23" s="9"/>
      <c r="G23" s="9">
        <f t="shared" ref="G23:G27" si="1">E23*F23</f>
        <v>0</v>
      </c>
      <c r="H23" s="8"/>
    </row>
    <row r="24" spans="2:8" s="13" customFormat="1" ht="28.7" customHeight="1" x14ac:dyDescent="0.25">
      <c r="B24" s="12" t="s">
        <v>36</v>
      </c>
      <c r="C24" s="42" t="s">
        <v>87</v>
      </c>
      <c r="D24" s="11" t="s">
        <v>0</v>
      </c>
      <c r="E24" s="10">
        <v>1</v>
      </c>
      <c r="F24" s="9"/>
      <c r="G24" s="9">
        <f t="shared" si="1"/>
        <v>0</v>
      </c>
      <c r="H24" s="8"/>
    </row>
    <row r="25" spans="2:8" s="13" customFormat="1" ht="33.6" customHeight="1" x14ac:dyDescent="0.25">
      <c r="B25" s="12" t="s">
        <v>35</v>
      </c>
      <c r="C25" s="64" t="s">
        <v>97</v>
      </c>
      <c r="D25" s="11" t="s">
        <v>0</v>
      </c>
      <c r="E25" s="10">
        <v>1</v>
      </c>
      <c r="F25" s="9"/>
      <c r="G25" s="9">
        <f t="shared" si="1"/>
        <v>0</v>
      </c>
      <c r="H25" s="8"/>
    </row>
    <row r="26" spans="2:8" s="13" customFormat="1" ht="21" customHeight="1" x14ac:dyDescent="0.25">
      <c r="B26" s="12" t="s">
        <v>81</v>
      </c>
      <c r="C26" s="42" t="s">
        <v>207</v>
      </c>
      <c r="D26" s="11" t="s">
        <v>0</v>
      </c>
      <c r="E26" s="10">
        <v>1</v>
      </c>
      <c r="F26" s="9"/>
      <c r="G26" s="9">
        <f t="shared" si="1"/>
        <v>0</v>
      </c>
      <c r="H26" s="8"/>
    </row>
    <row r="27" spans="2:8" s="13" customFormat="1" ht="19.7" hidden="1" customHeight="1" x14ac:dyDescent="0.25">
      <c r="B27" s="34" t="s">
        <v>81</v>
      </c>
      <c r="C27" s="34" t="s">
        <v>1</v>
      </c>
      <c r="D27" s="39" t="s">
        <v>0</v>
      </c>
      <c r="E27" s="46">
        <v>1</v>
      </c>
      <c r="F27" s="9"/>
      <c r="G27" s="9">
        <f t="shared" si="1"/>
        <v>0</v>
      </c>
      <c r="H27" s="8"/>
    </row>
    <row r="28" spans="2:8" s="13" customFormat="1" ht="12.75" x14ac:dyDescent="0.25">
      <c r="B28" s="20" t="s">
        <v>34</v>
      </c>
      <c r="C28" s="19" t="s">
        <v>82</v>
      </c>
      <c r="D28" s="18"/>
      <c r="E28" s="17"/>
      <c r="F28" s="17"/>
      <c r="G28" s="16">
        <f>SUM(G29:G43)</f>
        <v>0</v>
      </c>
      <c r="H28" s="38"/>
    </row>
    <row r="29" spans="2:8" s="13" customFormat="1" ht="46.5" customHeight="1" x14ac:dyDescent="0.25">
      <c r="B29" s="12" t="s">
        <v>33</v>
      </c>
      <c r="C29" s="8" t="s">
        <v>145</v>
      </c>
      <c r="D29" s="11" t="s">
        <v>142</v>
      </c>
      <c r="E29" s="65">
        <f>0.5*254.58</f>
        <v>127.29</v>
      </c>
      <c r="F29" s="9"/>
      <c r="G29" s="9">
        <f t="shared" ref="G29:G43" si="2">E29*F29</f>
        <v>0</v>
      </c>
      <c r="H29" s="8"/>
    </row>
    <row r="30" spans="2:8" s="13" customFormat="1" ht="32.25" customHeight="1" x14ac:dyDescent="0.25">
      <c r="B30" s="12" t="s">
        <v>32</v>
      </c>
      <c r="C30" s="65" t="s">
        <v>139</v>
      </c>
      <c r="D30" s="11" t="s">
        <v>142</v>
      </c>
      <c r="E30" s="65">
        <f>0.1*254.58</f>
        <v>25.458000000000002</v>
      </c>
      <c r="F30" s="9"/>
      <c r="G30" s="9">
        <f t="shared" si="2"/>
        <v>0</v>
      </c>
      <c r="H30" s="8"/>
    </row>
    <row r="31" spans="2:8" s="13" customFormat="1" ht="66.75" customHeight="1" x14ac:dyDescent="0.25">
      <c r="B31" s="12" t="s">
        <v>96</v>
      </c>
      <c r="C31" s="42" t="s">
        <v>94</v>
      </c>
      <c r="D31" s="11" t="s">
        <v>37</v>
      </c>
      <c r="E31" s="10">
        <v>254.58</v>
      </c>
      <c r="F31" s="9"/>
      <c r="G31" s="9">
        <f t="shared" si="2"/>
        <v>0</v>
      </c>
      <c r="H31" s="8"/>
    </row>
    <row r="32" spans="2:8" s="13" customFormat="1" ht="73.5" customHeight="1" x14ac:dyDescent="0.25">
      <c r="B32" s="12" t="s">
        <v>105</v>
      </c>
      <c r="C32" s="40" t="s">
        <v>95</v>
      </c>
      <c r="D32" s="11" t="s">
        <v>37</v>
      </c>
      <c r="E32" s="10">
        <v>254.58</v>
      </c>
      <c r="F32" s="9"/>
      <c r="G32" s="9">
        <f t="shared" si="2"/>
        <v>0</v>
      </c>
      <c r="H32" s="8"/>
    </row>
    <row r="33" spans="2:8" s="13" customFormat="1" ht="20.25" customHeight="1" x14ac:dyDescent="0.25">
      <c r="B33" s="12" t="s">
        <v>106</v>
      </c>
      <c r="C33" s="40" t="s">
        <v>143</v>
      </c>
      <c r="D33" s="11" t="s">
        <v>142</v>
      </c>
      <c r="E33" s="10">
        <f>0.15*254.56</f>
        <v>38.183999999999997</v>
      </c>
      <c r="F33" s="9"/>
      <c r="G33" s="9">
        <f t="shared" si="2"/>
        <v>0</v>
      </c>
      <c r="H33" s="8"/>
    </row>
    <row r="34" spans="2:8" s="13" customFormat="1" ht="29.25" customHeight="1" x14ac:dyDescent="0.25">
      <c r="B34" s="12" t="s">
        <v>107</v>
      </c>
      <c r="C34" s="40" t="s">
        <v>104</v>
      </c>
      <c r="D34" s="11" t="s">
        <v>91</v>
      </c>
      <c r="E34" s="10">
        <v>1</v>
      </c>
      <c r="F34" s="9"/>
      <c r="G34" s="9">
        <f t="shared" si="2"/>
        <v>0</v>
      </c>
      <c r="H34" s="8"/>
    </row>
    <row r="35" spans="2:8" s="13" customFormat="1" ht="29.45" customHeight="1" x14ac:dyDescent="0.25">
      <c r="B35" s="12" t="s">
        <v>108</v>
      </c>
      <c r="C35" s="40" t="s">
        <v>102</v>
      </c>
      <c r="D35" s="11" t="s">
        <v>91</v>
      </c>
      <c r="E35" s="10">
        <v>1</v>
      </c>
      <c r="F35" s="9"/>
      <c r="G35" s="9">
        <f t="shared" si="2"/>
        <v>0</v>
      </c>
      <c r="H35" s="8"/>
    </row>
    <row r="36" spans="2:8" s="13" customFormat="1" ht="18.75" customHeight="1" x14ac:dyDescent="0.25">
      <c r="B36" s="12" t="s">
        <v>109</v>
      </c>
      <c r="C36" s="40" t="s">
        <v>208</v>
      </c>
      <c r="D36" s="11" t="s">
        <v>37</v>
      </c>
      <c r="E36" s="10"/>
      <c r="F36" s="9"/>
      <c r="G36" s="9">
        <f t="shared" si="2"/>
        <v>0</v>
      </c>
      <c r="H36" s="8"/>
    </row>
    <row r="37" spans="2:8" s="13" customFormat="1" ht="21" customHeight="1" x14ac:dyDescent="0.25">
      <c r="B37" s="12" t="s">
        <v>110</v>
      </c>
      <c r="C37" s="40" t="s">
        <v>103</v>
      </c>
      <c r="D37" s="11" t="s">
        <v>37</v>
      </c>
      <c r="E37" s="10"/>
      <c r="F37" s="9"/>
      <c r="G37" s="9">
        <f t="shared" si="2"/>
        <v>0</v>
      </c>
      <c r="H37" s="8"/>
    </row>
    <row r="38" spans="2:8" s="13" customFormat="1" ht="21" customHeight="1" x14ac:dyDescent="0.25">
      <c r="B38" s="12" t="s">
        <v>119</v>
      </c>
      <c r="C38" s="40" t="s">
        <v>111</v>
      </c>
      <c r="D38" s="11" t="s">
        <v>91</v>
      </c>
      <c r="E38" s="10">
        <v>1</v>
      </c>
      <c r="F38" s="9"/>
      <c r="G38" s="9">
        <f t="shared" si="2"/>
        <v>0</v>
      </c>
      <c r="H38" s="8"/>
    </row>
    <row r="39" spans="2:8" s="13" customFormat="1" ht="24.75" customHeight="1" x14ac:dyDescent="0.25">
      <c r="B39" s="12" t="s">
        <v>120</v>
      </c>
      <c r="C39" s="40" t="s">
        <v>101</v>
      </c>
      <c r="D39" s="11" t="s">
        <v>91</v>
      </c>
      <c r="E39" s="10">
        <v>1</v>
      </c>
      <c r="F39" s="9"/>
      <c r="G39" s="9">
        <f t="shared" si="2"/>
        <v>0</v>
      </c>
      <c r="H39" s="8"/>
    </row>
    <row r="40" spans="2:8" s="13" customFormat="1" ht="54.75" customHeight="1" x14ac:dyDescent="0.25">
      <c r="B40" s="12" t="s">
        <v>121</v>
      </c>
      <c r="C40" s="40" t="s">
        <v>122</v>
      </c>
      <c r="D40" s="11" t="s">
        <v>91</v>
      </c>
      <c r="E40" s="10">
        <v>1</v>
      </c>
      <c r="F40" s="9"/>
      <c r="G40" s="9">
        <f t="shared" si="2"/>
        <v>0</v>
      </c>
      <c r="H40" s="8"/>
    </row>
    <row r="41" spans="2:8" s="13" customFormat="1" ht="67.5" customHeight="1" x14ac:dyDescent="0.25">
      <c r="B41" s="12" t="s">
        <v>140</v>
      </c>
      <c r="C41" s="40" t="s">
        <v>138</v>
      </c>
      <c r="D41" s="11" t="s">
        <v>156</v>
      </c>
      <c r="E41" s="10">
        <v>22</v>
      </c>
      <c r="F41" s="9"/>
      <c r="G41" s="9">
        <f t="shared" si="2"/>
        <v>0</v>
      </c>
      <c r="H41" s="8"/>
    </row>
    <row r="42" spans="2:8" s="13" customFormat="1" ht="127.5" customHeight="1" x14ac:dyDescent="0.25">
      <c r="B42" s="12" t="s">
        <v>141</v>
      </c>
      <c r="C42" s="40" t="s">
        <v>219</v>
      </c>
      <c r="D42" s="11" t="s">
        <v>37</v>
      </c>
      <c r="E42" s="10">
        <v>254.58</v>
      </c>
      <c r="F42" s="9"/>
      <c r="G42" s="9">
        <f t="shared" si="2"/>
        <v>0</v>
      </c>
      <c r="H42" s="8"/>
    </row>
    <row r="43" spans="2:8" s="13" customFormat="1" ht="77.25" customHeight="1" x14ac:dyDescent="0.25">
      <c r="B43" s="12" t="s">
        <v>144</v>
      </c>
      <c r="C43" s="40" t="s">
        <v>161</v>
      </c>
      <c r="D43" s="11" t="s">
        <v>0</v>
      </c>
      <c r="E43" s="10">
        <v>1</v>
      </c>
      <c r="F43" s="9"/>
      <c r="G43" s="9">
        <f t="shared" si="2"/>
        <v>0</v>
      </c>
      <c r="H43" s="8"/>
    </row>
    <row r="44" spans="2:8" s="13" customFormat="1" ht="12.75" x14ac:dyDescent="0.25">
      <c r="B44" s="20" t="s">
        <v>31</v>
      </c>
      <c r="C44" s="19" t="s">
        <v>83</v>
      </c>
      <c r="D44" s="18"/>
      <c r="E44" s="17"/>
      <c r="F44" s="17"/>
      <c r="G44" s="16">
        <f>SUM(G45:G45)</f>
        <v>0</v>
      </c>
      <c r="H44" s="38"/>
    </row>
    <row r="45" spans="2:8" s="13" customFormat="1" ht="126.75" customHeight="1" x14ac:dyDescent="0.25">
      <c r="B45" s="12" t="s">
        <v>30</v>
      </c>
      <c r="C45" s="42" t="s">
        <v>218</v>
      </c>
      <c r="D45" s="11" t="s">
        <v>0</v>
      </c>
      <c r="E45" s="10">
        <v>1</v>
      </c>
      <c r="F45" s="9"/>
      <c r="G45" s="9">
        <f>E45*F45</f>
        <v>0</v>
      </c>
      <c r="H45" s="8"/>
    </row>
    <row r="46" spans="2:8" s="13" customFormat="1" ht="12.75" x14ac:dyDescent="0.25">
      <c r="B46" s="20" t="s">
        <v>85</v>
      </c>
      <c r="C46" s="19" t="s">
        <v>84</v>
      </c>
      <c r="D46" s="18"/>
      <c r="E46" s="17"/>
      <c r="F46" s="17"/>
      <c r="G46" s="16">
        <f>SUM(G47:G53)</f>
        <v>0</v>
      </c>
      <c r="H46" s="38"/>
    </row>
    <row r="47" spans="2:8" s="13" customFormat="1" ht="49.35" customHeight="1" x14ac:dyDescent="0.25">
      <c r="B47" s="12" t="s">
        <v>86</v>
      </c>
      <c r="C47" s="42" t="s">
        <v>147</v>
      </c>
      <c r="D47" s="11" t="s">
        <v>0</v>
      </c>
      <c r="E47" s="10">
        <v>1</v>
      </c>
      <c r="F47" s="9"/>
      <c r="G47" s="9">
        <f>E47*F47</f>
        <v>0</v>
      </c>
      <c r="H47" s="14"/>
    </row>
    <row r="48" spans="2:8" s="13" customFormat="1" ht="144.75" customHeight="1" x14ac:dyDescent="0.25">
      <c r="B48" s="12" t="s">
        <v>88</v>
      </c>
      <c r="C48" s="42" t="s">
        <v>211</v>
      </c>
      <c r="D48" s="11" t="s">
        <v>0</v>
      </c>
      <c r="E48" s="10">
        <v>1</v>
      </c>
      <c r="F48" s="9"/>
      <c r="G48" s="9">
        <f t="shared" ref="G48:G53" si="3">E48*F48</f>
        <v>0</v>
      </c>
      <c r="H48" s="14"/>
    </row>
    <row r="49" spans="2:8" s="13" customFormat="1" ht="30.6" customHeight="1" x14ac:dyDescent="0.25">
      <c r="B49" s="12" t="s">
        <v>89</v>
      </c>
      <c r="C49" s="42" t="s">
        <v>148</v>
      </c>
      <c r="D49" s="11" t="s">
        <v>91</v>
      </c>
      <c r="E49" s="10">
        <v>4</v>
      </c>
      <c r="F49" s="9"/>
      <c r="G49" s="9">
        <f t="shared" si="3"/>
        <v>0</v>
      </c>
      <c r="H49" s="14"/>
    </row>
    <row r="50" spans="2:8" s="13" customFormat="1" ht="31.7" customHeight="1" x14ac:dyDescent="0.25">
      <c r="B50" s="12" t="s">
        <v>92</v>
      </c>
      <c r="C50" s="42" t="s">
        <v>209</v>
      </c>
      <c r="D50" s="11" t="s">
        <v>91</v>
      </c>
      <c r="E50" s="10">
        <v>1</v>
      </c>
      <c r="F50" s="9"/>
      <c r="G50" s="9">
        <f t="shared" si="3"/>
        <v>0</v>
      </c>
      <c r="H50" s="14"/>
    </row>
    <row r="51" spans="2:8" s="13" customFormat="1" ht="22.35" customHeight="1" x14ac:dyDescent="0.25">
      <c r="B51" s="12" t="s">
        <v>93</v>
      </c>
      <c r="C51" s="42" t="s">
        <v>98</v>
      </c>
      <c r="D51" s="11" t="s">
        <v>91</v>
      </c>
      <c r="E51" s="10">
        <v>1</v>
      </c>
      <c r="F51" s="9"/>
      <c r="G51" s="9">
        <f t="shared" si="3"/>
        <v>0</v>
      </c>
      <c r="H51" s="14"/>
    </row>
    <row r="52" spans="2:8" s="13" customFormat="1" ht="22.35" customHeight="1" x14ac:dyDescent="0.25">
      <c r="B52" s="12" t="s">
        <v>99</v>
      </c>
      <c r="C52" s="42" t="s">
        <v>146</v>
      </c>
      <c r="D52" s="11" t="s">
        <v>91</v>
      </c>
      <c r="E52" s="10">
        <v>1</v>
      </c>
      <c r="F52" s="9"/>
      <c r="G52" s="9">
        <f t="shared" si="3"/>
        <v>0</v>
      </c>
      <c r="H52" s="14"/>
    </row>
    <row r="53" spans="2:8" s="13" customFormat="1" ht="51" x14ac:dyDescent="0.25">
      <c r="B53" s="12" t="s">
        <v>100</v>
      </c>
      <c r="C53" s="42" t="s">
        <v>220</v>
      </c>
      <c r="D53" s="11" t="s">
        <v>91</v>
      </c>
      <c r="E53" s="10">
        <v>1</v>
      </c>
      <c r="F53" s="9"/>
      <c r="G53" s="9">
        <f t="shared" si="3"/>
        <v>0</v>
      </c>
      <c r="H53" s="14"/>
    </row>
    <row r="54" spans="2:8" s="13" customFormat="1" ht="15.6" customHeight="1" x14ac:dyDescent="0.25">
      <c r="B54" s="20" t="s">
        <v>113</v>
      </c>
      <c r="C54" s="19" t="s">
        <v>112</v>
      </c>
      <c r="D54" s="18"/>
      <c r="E54" s="17"/>
      <c r="F54" s="17"/>
      <c r="G54" s="16">
        <f>SUM(G55:G64)</f>
        <v>0</v>
      </c>
      <c r="H54" s="38"/>
    </row>
    <row r="55" spans="2:8" s="13" customFormat="1" ht="39" customHeight="1" x14ac:dyDescent="0.25">
      <c r="B55" s="12" t="s">
        <v>114</v>
      </c>
      <c r="C55" s="42" t="s">
        <v>215</v>
      </c>
      <c r="D55" s="11" t="s">
        <v>91</v>
      </c>
      <c r="E55" s="10">
        <v>2</v>
      </c>
      <c r="F55" s="9"/>
      <c r="G55" s="9">
        <f t="shared" ref="G55:G61" si="4">E55*F55</f>
        <v>0</v>
      </c>
      <c r="H55" s="14"/>
    </row>
    <row r="56" spans="2:8" s="13" customFormat="1" ht="31.35" customHeight="1" x14ac:dyDescent="0.25">
      <c r="B56" s="12" t="s">
        <v>115</v>
      </c>
      <c r="C56" s="42" t="s">
        <v>216</v>
      </c>
      <c r="D56" s="11" t="s">
        <v>91</v>
      </c>
      <c r="E56" s="10">
        <v>4</v>
      </c>
      <c r="F56" s="9"/>
      <c r="G56" s="9">
        <f t="shared" si="4"/>
        <v>0</v>
      </c>
      <c r="H56" s="14"/>
    </row>
    <row r="57" spans="2:8" s="13" customFormat="1" ht="38.25" x14ac:dyDescent="0.25">
      <c r="B57" s="12" t="s">
        <v>116</v>
      </c>
      <c r="C57" s="42" t="s">
        <v>217</v>
      </c>
      <c r="D57" s="11" t="s">
        <v>90</v>
      </c>
      <c r="E57" s="10">
        <v>2</v>
      </c>
      <c r="F57" s="9"/>
      <c r="G57" s="9">
        <f t="shared" si="4"/>
        <v>0</v>
      </c>
      <c r="H57" s="14"/>
    </row>
    <row r="58" spans="2:8" s="13" customFormat="1" ht="15.6" customHeight="1" x14ac:dyDescent="0.25">
      <c r="B58" s="12" t="s">
        <v>117</v>
      </c>
      <c r="C58" s="42" t="s">
        <v>150</v>
      </c>
      <c r="D58" s="11" t="s">
        <v>91</v>
      </c>
      <c r="E58" s="10">
        <v>9</v>
      </c>
      <c r="F58" s="9"/>
      <c r="G58" s="9">
        <f t="shared" si="4"/>
        <v>0</v>
      </c>
      <c r="H58" s="14"/>
    </row>
    <row r="59" spans="2:8" s="13" customFormat="1" ht="15.6" customHeight="1" x14ac:dyDescent="0.25">
      <c r="B59" s="12" t="s">
        <v>118</v>
      </c>
      <c r="C59" s="42" t="s">
        <v>151</v>
      </c>
      <c r="D59" s="11" t="s">
        <v>90</v>
      </c>
      <c r="E59" s="10">
        <v>22</v>
      </c>
      <c r="F59" s="9"/>
      <c r="G59" s="9">
        <f t="shared" si="4"/>
        <v>0</v>
      </c>
      <c r="H59" s="14"/>
    </row>
    <row r="60" spans="2:8" s="13" customFormat="1" ht="15.6" customHeight="1" x14ac:dyDescent="0.25">
      <c r="B60" s="12" t="s">
        <v>152</v>
      </c>
      <c r="C60" s="42" t="s">
        <v>153</v>
      </c>
      <c r="D60" s="11" t="s">
        <v>90</v>
      </c>
      <c r="E60" s="10">
        <v>6</v>
      </c>
      <c r="F60" s="9"/>
      <c r="G60" s="9">
        <f t="shared" si="4"/>
        <v>0</v>
      </c>
      <c r="H60" s="14"/>
    </row>
    <row r="61" spans="2:8" s="13" customFormat="1" ht="15.6" customHeight="1" x14ac:dyDescent="0.25">
      <c r="B61" s="12" t="s">
        <v>154</v>
      </c>
      <c r="C61" s="42" t="s">
        <v>155</v>
      </c>
      <c r="D61" s="11" t="s">
        <v>37</v>
      </c>
      <c r="E61" s="10">
        <v>132</v>
      </c>
      <c r="F61" s="9"/>
      <c r="G61" s="9">
        <f t="shared" si="4"/>
        <v>0</v>
      </c>
      <c r="H61" s="14"/>
    </row>
    <row r="62" spans="2:8" s="13" customFormat="1" ht="38.25" x14ac:dyDescent="0.25">
      <c r="B62" s="12" t="s">
        <v>158</v>
      </c>
      <c r="C62" s="42" t="s">
        <v>157</v>
      </c>
      <c r="D62" s="11" t="s">
        <v>37</v>
      </c>
      <c r="E62" s="10">
        <f>11*6</f>
        <v>66</v>
      </c>
      <c r="F62" s="9"/>
      <c r="G62" s="9">
        <f t="shared" ref="G62:G64" si="5">E62*F62</f>
        <v>0</v>
      </c>
      <c r="H62" s="14"/>
    </row>
    <row r="63" spans="2:8" s="13" customFormat="1" ht="89.25" x14ac:dyDescent="0.25">
      <c r="B63" s="12" t="s">
        <v>159</v>
      </c>
      <c r="C63" s="42" t="s">
        <v>210</v>
      </c>
      <c r="D63" s="11" t="s">
        <v>37</v>
      </c>
      <c r="E63" s="10">
        <v>18</v>
      </c>
      <c r="F63" s="9"/>
      <c r="G63" s="9">
        <f t="shared" si="5"/>
        <v>0</v>
      </c>
      <c r="H63" s="14"/>
    </row>
    <row r="64" spans="2:8" s="13" customFormat="1" ht="116.25" customHeight="1" x14ac:dyDescent="0.25">
      <c r="B64" s="12" t="s">
        <v>160</v>
      </c>
      <c r="C64" s="42" t="s">
        <v>212</v>
      </c>
      <c r="D64" s="11" t="s">
        <v>0</v>
      </c>
      <c r="E64" s="10">
        <v>1</v>
      </c>
      <c r="F64" s="9"/>
      <c r="G64" s="9">
        <f t="shared" si="5"/>
        <v>0</v>
      </c>
      <c r="H64" s="14"/>
    </row>
    <row r="65" spans="2:8" s="13" customFormat="1" ht="12.75" x14ac:dyDescent="0.25">
      <c r="B65" s="37" t="s">
        <v>29</v>
      </c>
      <c r="C65" s="37" t="s">
        <v>164</v>
      </c>
      <c r="D65" s="24"/>
      <c r="E65" s="23"/>
      <c r="F65" s="23"/>
      <c r="G65" s="22">
        <f>SUM(G66,G71,G82,G90)</f>
        <v>0</v>
      </c>
      <c r="H65" s="21"/>
    </row>
    <row r="66" spans="2:8" s="13" customFormat="1" ht="12.75" x14ac:dyDescent="0.25">
      <c r="B66" s="20" t="s">
        <v>28</v>
      </c>
      <c r="C66" s="19" t="s">
        <v>123</v>
      </c>
      <c r="D66" s="18"/>
      <c r="E66" s="17"/>
      <c r="F66" s="17"/>
      <c r="G66" s="16">
        <f>SUM(G67:G70)</f>
        <v>0</v>
      </c>
      <c r="H66" s="38"/>
    </row>
    <row r="67" spans="2:8" s="13" customFormat="1" ht="18" customHeight="1" x14ac:dyDescent="0.25">
      <c r="B67" s="12" t="s">
        <v>27</v>
      </c>
      <c r="C67" s="61" t="s">
        <v>124</v>
      </c>
      <c r="D67" s="11" t="s">
        <v>0</v>
      </c>
      <c r="E67" s="10">
        <v>1</v>
      </c>
      <c r="F67" s="9"/>
      <c r="G67" s="9">
        <f>E67*F67</f>
        <v>0</v>
      </c>
      <c r="H67" s="8"/>
    </row>
    <row r="68" spans="2:8" s="13" customFormat="1" ht="18.75" customHeight="1" x14ac:dyDescent="0.25">
      <c r="B68" s="12" t="s">
        <v>26</v>
      </c>
      <c r="C68" s="61" t="s">
        <v>177</v>
      </c>
      <c r="D68" s="11"/>
      <c r="E68" s="10"/>
      <c r="F68" s="9"/>
      <c r="G68" s="9"/>
      <c r="H68" s="8"/>
    </row>
    <row r="69" spans="2:8" s="13" customFormat="1" ht="38.25" x14ac:dyDescent="0.25">
      <c r="B69" s="12" t="s">
        <v>25</v>
      </c>
      <c r="C69" s="61" t="s">
        <v>126</v>
      </c>
      <c r="D69" s="11" t="s">
        <v>0</v>
      </c>
      <c r="E69" s="10">
        <v>1</v>
      </c>
      <c r="F69" s="41"/>
      <c r="G69" s="9">
        <f t="shared" ref="G69:G70" si="6">E69*F69</f>
        <v>0</v>
      </c>
      <c r="H69" s="8"/>
    </row>
    <row r="70" spans="2:8" s="13" customFormat="1" ht="32.25" customHeight="1" x14ac:dyDescent="0.25">
      <c r="B70" s="12" t="s">
        <v>125</v>
      </c>
      <c r="C70" s="61" t="s">
        <v>162</v>
      </c>
      <c r="D70" s="11" t="s">
        <v>0</v>
      </c>
      <c r="E70" s="10">
        <v>1</v>
      </c>
      <c r="F70" s="41"/>
      <c r="G70" s="9">
        <f t="shared" si="6"/>
        <v>0</v>
      </c>
      <c r="H70" s="8"/>
    </row>
    <row r="71" spans="2:8" s="13" customFormat="1" ht="12.75" x14ac:dyDescent="0.25">
      <c r="B71" s="20" t="s">
        <v>24</v>
      </c>
      <c r="C71" s="19" t="s">
        <v>82</v>
      </c>
      <c r="D71" s="18"/>
      <c r="E71" s="17"/>
      <c r="F71" s="17"/>
      <c r="G71" s="16">
        <f>SUM(G72:G75)</f>
        <v>0</v>
      </c>
      <c r="H71" s="15"/>
    </row>
    <row r="72" spans="2:8" s="13" customFormat="1" ht="30.75" customHeight="1" x14ac:dyDescent="0.25">
      <c r="B72" s="12" t="s">
        <v>23</v>
      </c>
      <c r="C72" s="40" t="s">
        <v>127</v>
      </c>
      <c r="D72" s="11" t="s">
        <v>0</v>
      </c>
      <c r="E72" s="10">
        <v>2</v>
      </c>
      <c r="F72" s="9"/>
      <c r="G72" s="9">
        <f>E72*F72</f>
        <v>0</v>
      </c>
      <c r="H72" s="8"/>
    </row>
    <row r="73" spans="2:8" s="13" customFormat="1" ht="19.5" customHeight="1" x14ac:dyDescent="0.25">
      <c r="B73" s="12" t="s">
        <v>22</v>
      </c>
      <c r="C73" s="40" t="s">
        <v>163</v>
      </c>
      <c r="D73" s="11" t="s">
        <v>0</v>
      </c>
      <c r="E73" s="10">
        <v>1</v>
      </c>
      <c r="F73" s="9"/>
      <c r="G73" s="9">
        <f t="shared" ref="G73:G81" si="7">E73*F73</f>
        <v>0</v>
      </c>
      <c r="H73" s="8"/>
    </row>
    <row r="74" spans="2:8" s="13" customFormat="1" ht="89.25" x14ac:dyDescent="0.25">
      <c r="B74" s="12" t="s">
        <v>21</v>
      </c>
      <c r="C74" s="61" t="s">
        <v>135</v>
      </c>
      <c r="D74" s="11" t="s">
        <v>0</v>
      </c>
      <c r="E74" s="10">
        <v>1</v>
      </c>
      <c r="F74" s="9"/>
      <c r="G74" s="9">
        <f t="shared" si="7"/>
        <v>0</v>
      </c>
      <c r="H74" s="8"/>
    </row>
    <row r="75" spans="2:8" s="13" customFormat="1" ht="63.75" x14ac:dyDescent="0.25">
      <c r="B75" s="12" t="s">
        <v>20</v>
      </c>
      <c r="C75" s="61" t="s">
        <v>130</v>
      </c>
      <c r="D75" s="11" t="s">
        <v>0</v>
      </c>
      <c r="E75" s="10">
        <v>1</v>
      </c>
      <c r="F75" s="9"/>
      <c r="G75" s="9">
        <f t="shared" si="7"/>
        <v>0</v>
      </c>
      <c r="H75" s="8"/>
    </row>
    <row r="76" spans="2:8" s="13" customFormat="1" ht="18.75" customHeight="1" x14ac:dyDescent="0.25">
      <c r="B76" s="12" t="s">
        <v>19</v>
      </c>
      <c r="C76" s="61" t="s">
        <v>174</v>
      </c>
      <c r="D76" s="11" t="s">
        <v>37</v>
      </c>
      <c r="E76" s="10"/>
      <c r="F76" s="9"/>
      <c r="G76" s="9">
        <f t="shared" si="7"/>
        <v>0</v>
      </c>
      <c r="H76" s="8"/>
    </row>
    <row r="77" spans="2:8" s="13" customFormat="1" ht="16.5" customHeight="1" x14ac:dyDescent="0.25">
      <c r="B77" s="12" t="s">
        <v>129</v>
      </c>
      <c r="C77" s="61" t="s">
        <v>172</v>
      </c>
      <c r="D77" s="11" t="s">
        <v>37</v>
      </c>
      <c r="E77" s="10"/>
      <c r="F77" s="9"/>
      <c r="G77" s="9">
        <f t="shared" si="7"/>
        <v>0</v>
      </c>
      <c r="H77" s="8"/>
    </row>
    <row r="78" spans="2:8" s="13" customFormat="1" ht="18" customHeight="1" x14ac:dyDescent="0.25">
      <c r="B78" s="12" t="s">
        <v>133</v>
      </c>
      <c r="C78" s="61" t="s">
        <v>132</v>
      </c>
      <c r="D78" s="11" t="s">
        <v>90</v>
      </c>
      <c r="E78" s="10">
        <v>3</v>
      </c>
      <c r="F78" s="9"/>
      <c r="G78" s="9">
        <f t="shared" si="7"/>
        <v>0</v>
      </c>
      <c r="H78" s="8"/>
    </row>
    <row r="79" spans="2:8" s="13" customFormat="1" ht="18" customHeight="1" x14ac:dyDescent="0.25">
      <c r="B79" s="12" t="s">
        <v>168</v>
      </c>
      <c r="C79" s="61" t="s">
        <v>131</v>
      </c>
      <c r="D79" s="11" t="s">
        <v>91</v>
      </c>
      <c r="E79" s="10">
        <v>4</v>
      </c>
      <c r="F79" s="9"/>
      <c r="G79" s="9">
        <f t="shared" si="7"/>
        <v>0</v>
      </c>
      <c r="H79" s="8"/>
    </row>
    <row r="80" spans="2:8" s="13" customFormat="1" ht="18" customHeight="1" x14ac:dyDescent="0.25">
      <c r="B80" s="12" t="s">
        <v>169</v>
      </c>
      <c r="C80" s="61" t="s">
        <v>171</v>
      </c>
      <c r="D80" s="11" t="s">
        <v>91</v>
      </c>
      <c r="E80" s="10">
        <v>1</v>
      </c>
      <c r="F80" s="9"/>
      <c r="G80" s="9">
        <f t="shared" si="7"/>
        <v>0</v>
      </c>
      <c r="H80" s="8"/>
    </row>
    <row r="81" spans="2:8" s="13" customFormat="1" ht="17.25" customHeight="1" x14ac:dyDescent="0.25">
      <c r="B81" s="12" t="s">
        <v>170</v>
      </c>
      <c r="C81" s="61" t="s">
        <v>173</v>
      </c>
      <c r="D81" s="11" t="s">
        <v>91</v>
      </c>
      <c r="E81" s="10">
        <v>2</v>
      </c>
      <c r="F81" s="9"/>
      <c r="G81" s="9">
        <f t="shared" si="7"/>
        <v>0</v>
      </c>
      <c r="H81" s="8"/>
    </row>
    <row r="82" spans="2:8" s="13" customFormat="1" ht="12.75" x14ac:dyDescent="0.25">
      <c r="B82" s="20" t="s">
        <v>18</v>
      </c>
      <c r="C82" s="19" t="s">
        <v>83</v>
      </c>
      <c r="D82" s="18"/>
      <c r="E82" s="17"/>
      <c r="F82" s="17"/>
      <c r="G82" s="16">
        <f>SUM(G83:G89)</f>
        <v>0</v>
      </c>
      <c r="H82" s="38"/>
    </row>
    <row r="83" spans="2:8" s="13" customFormat="1" ht="24" customHeight="1" x14ac:dyDescent="0.25">
      <c r="B83" s="12" t="s">
        <v>17</v>
      </c>
      <c r="C83" s="62" t="s">
        <v>166</v>
      </c>
      <c r="D83" s="11" t="s">
        <v>0</v>
      </c>
      <c r="E83" s="10">
        <v>1</v>
      </c>
      <c r="F83" s="9"/>
      <c r="G83" s="9">
        <f>E83*F83</f>
        <v>0</v>
      </c>
      <c r="H83" s="14"/>
    </row>
    <row r="84" spans="2:8" s="13" customFormat="1" ht="72" x14ac:dyDescent="0.25">
      <c r="B84" s="12" t="s">
        <v>16</v>
      </c>
      <c r="C84" s="62" t="s">
        <v>175</v>
      </c>
      <c r="D84" s="11" t="s">
        <v>0</v>
      </c>
      <c r="E84" s="10">
        <v>1</v>
      </c>
      <c r="F84" s="9"/>
      <c r="G84" s="9">
        <f>E84*F84</f>
        <v>0</v>
      </c>
      <c r="H84" s="14"/>
    </row>
    <row r="85" spans="2:8" s="13" customFormat="1" ht="24.75" customHeight="1" x14ac:dyDescent="0.25">
      <c r="B85" s="12" t="s">
        <v>15</v>
      </c>
      <c r="C85" s="63" t="s">
        <v>128</v>
      </c>
      <c r="D85" s="11" t="s">
        <v>0</v>
      </c>
      <c r="E85" s="10">
        <v>1</v>
      </c>
      <c r="F85" s="9"/>
      <c r="G85" s="9">
        <f t="shared" ref="G85:G89" si="8">E85*F85</f>
        <v>0</v>
      </c>
      <c r="H85" s="8"/>
    </row>
    <row r="86" spans="2:8" s="13" customFormat="1" ht="76.5" x14ac:dyDescent="0.25">
      <c r="B86" s="12" t="s">
        <v>14</v>
      </c>
      <c r="C86" s="61" t="s">
        <v>136</v>
      </c>
      <c r="D86" s="11" t="s">
        <v>0</v>
      </c>
      <c r="E86" s="10">
        <v>1</v>
      </c>
      <c r="F86" s="9"/>
      <c r="G86" s="9">
        <f t="shared" si="8"/>
        <v>0</v>
      </c>
      <c r="H86" s="8"/>
    </row>
    <row r="87" spans="2:8" s="13" customFormat="1" ht="102" x14ac:dyDescent="0.25">
      <c r="B87" s="12" t="s">
        <v>13</v>
      </c>
      <c r="C87" s="61" t="s">
        <v>137</v>
      </c>
      <c r="D87" s="11" t="s">
        <v>0</v>
      </c>
      <c r="E87" s="10">
        <v>2</v>
      </c>
      <c r="F87" s="9"/>
      <c r="G87" s="9">
        <f t="shared" si="8"/>
        <v>0</v>
      </c>
      <c r="H87" s="8"/>
    </row>
    <row r="88" spans="2:8" s="13" customFormat="1" ht="84" x14ac:dyDescent="0.25">
      <c r="B88" s="12" t="s">
        <v>12</v>
      </c>
      <c r="C88" s="62" t="s">
        <v>134</v>
      </c>
      <c r="D88" s="11" t="s">
        <v>0</v>
      </c>
      <c r="E88" s="10">
        <v>1</v>
      </c>
      <c r="F88" s="9"/>
      <c r="G88" s="9">
        <f t="shared" si="8"/>
        <v>0</v>
      </c>
      <c r="H88" s="8"/>
    </row>
    <row r="89" spans="2:8" s="13" customFormat="1" ht="63.75" x14ac:dyDescent="0.25">
      <c r="B89" s="12" t="s">
        <v>11</v>
      </c>
      <c r="C89" s="61" t="s">
        <v>167</v>
      </c>
      <c r="D89" s="11" t="s">
        <v>91</v>
      </c>
      <c r="E89" s="10">
        <v>1</v>
      </c>
      <c r="F89" s="9"/>
      <c r="G89" s="9">
        <f t="shared" si="8"/>
        <v>0</v>
      </c>
      <c r="H89" s="8"/>
    </row>
    <row r="90" spans="2:8" s="13" customFormat="1" ht="12.75" x14ac:dyDescent="0.25">
      <c r="B90" s="20" t="s">
        <v>10</v>
      </c>
      <c r="C90" s="19" t="s">
        <v>84</v>
      </c>
      <c r="D90" s="18"/>
      <c r="E90" s="17"/>
      <c r="F90" s="17"/>
      <c r="G90" s="16">
        <f>SUM(G91:G94)</f>
        <v>0</v>
      </c>
      <c r="H90" s="38"/>
    </row>
    <row r="91" spans="2:8" s="13" customFormat="1" ht="72" customHeight="1" x14ac:dyDescent="0.25">
      <c r="B91" s="12" t="s">
        <v>9</v>
      </c>
      <c r="C91" s="61" t="s">
        <v>205</v>
      </c>
      <c r="D91" s="11" t="s">
        <v>0</v>
      </c>
      <c r="E91" s="10">
        <v>1</v>
      </c>
      <c r="F91" s="9"/>
      <c r="G91" s="9">
        <f>E91*F91</f>
        <v>0</v>
      </c>
      <c r="H91" s="8"/>
    </row>
    <row r="92" spans="2:8" s="13" customFormat="1" ht="32.450000000000003" customHeight="1" x14ac:dyDescent="0.25">
      <c r="B92" s="12" t="s">
        <v>8</v>
      </c>
      <c r="C92" s="61" t="s">
        <v>165</v>
      </c>
      <c r="D92" s="11" t="s">
        <v>0</v>
      </c>
      <c r="E92" s="10">
        <v>4</v>
      </c>
      <c r="F92" s="9"/>
      <c r="G92" s="9">
        <f t="shared" ref="G92:G94" si="9">E92*F92</f>
        <v>0</v>
      </c>
      <c r="H92" s="8"/>
    </row>
    <row r="93" spans="2:8" s="13" customFormat="1" ht="32.450000000000003" customHeight="1" x14ac:dyDescent="0.25">
      <c r="B93" s="12" t="s">
        <v>7</v>
      </c>
      <c r="C93" s="42" t="s">
        <v>149</v>
      </c>
      <c r="D93" s="11" t="s">
        <v>91</v>
      </c>
      <c r="E93" s="10">
        <v>1</v>
      </c>
      <c r="F93" s="9"/>
      <c r="G93" s="9">
        <f t="shared" si="9"/>
        <v>0</v>
      </c>
      <c r="H93" s="14"/>
    </row>
    <row r="94" spans="2:8" s="13" customFormat="1" ht="18" customHeight="1" x14ac:dyDescent="0.25">
      <c r="B94" s="12" t="s">
        <v>184</v>
      </c>
      <c r="C94" s="61" t="s">
        <v>98</v>
      </c>
      <c r="D94" s="11" t="s">
        <v>0</v>
      </c>
      <c r="E94" s="10">
        <v>1</v>
      </c>
      <c r="F94" s="9"/>
      <c r="G94" s="9">
        <f t="shared" si="9"/>
        <v>0</v>
      </c>
      <c r="H94" s="8"/>
    </row>
    <row r="95" spans="2:8" s="13" customFormat="1" ht="12.75" x14ac:dyDescent="0.25">
      <c r="B95" s="37" t="s">
        <v>6</v>
      </c>
      <c r="C95" s="37" t="s">
        <v>176</v>
      </c>
      <c r="D95" s="24"/>
      <c r="E95" s="23"/>
      <c r="F95" s="23"/>
      <c r="G95" s="22">
        <f>SUM(G96,G102,G107,G111)</f>
        <v>0</v>
      </c>
      <c r="H95" s="21"/>
    </row>
    <row r="96" spans="2:8" s="13" customFormat="1" ht="12.75" x14ac:dyDescent="0.25">
      <c r="B96" s="20" t="s">
        <v>5</v>
      </c>
      <c r="C96" s="36" t="s">
        <v>123</v>
      </c>
      <c r="D96" s="18"/>
      <c r="E96" s="17"/>
      <c r="F96" s="17"/>
      <c r="G96" s="16">
        <f>SUM(G97:G100)</f>
        <v>0</v>
      </c>
      <c r="H96" s="15"/>
    </row>
    <row r="97" spans="2:8" s="13" customFormat="1" ht="15.75" customHeight="1" x14ac:dyDescent="0.25">
      <c r="B97" s="12" t="s">
        <v>4</v>
      </c>
      <c r="C97" s="61" t="s">
        <v>182</v>
      </c>
      <c r="D97" s="11" t="s">
        <v>0</v>
      </c>
      <c r="E97" s="10">
        <v>1</v>
      </c>
      <c r="F97" s="9"/>
      <c r="G97" s="9">
        <f>E97*F97</f>
        <v>0</v>
      </c>
      <c r="H97" s="8"/>
    </row>
    <row r="98" spans="2:8" s="13" customFormat="1" ht="15.75" customHeight="1" x14ac:dyDescent="0.25">
      <c r="B98" s="12" t="s">
        <v>3</v>
      </c>
      <c r="C98" s="61" t="s">
        <v>178</v>
      </c>
      <c r="D98" s="11" t="s">
        <v>0</v>
      </c>
      <c r="E98" s="10">
        <v>1</v>
      </c>
      <c r="F98" s="9"/>
      <c r="G98" s="9">
        <f t="shared" ref="G98:G101" si="10">E98*F98</f>
        <v>0</v>
      </c>
      <c r="H98" s="8"/>
    </row>
    <row r="99" spans="2:8" s="13" customFormat="1" ht="25.5" x14ac:dyDescent="0.25">
      <c r="B99" s="12" t="s">
        <v>2</v>
      </c>
      <c r="C99" s="61" t="s">
        <v>179</v>
      </c>
      <c r="D99" s="11" t="s">
        <v>0</v>
      </c>
      <c r="E99" s="10">
        <v>1</v>
      </c>
      <c r="F99" s="9"/>
      <c r="G99" s="9">
        <f t="shared" si="10"/>
        <v>0</v>
      </c>
      <c r="H99" s="8"/>
    </row>
    <row r="100" spans="2:8" s="13" customFormat="1" ht="18" customHeight="1" x14ac:dyDescent="0.25">
      <c r="B100" s="12" t="s">
        <v>180</v>
      </c>
      <c r="C100" s="61" t="s">
        <v>183</v>
      </c>
      <c r="D100" s="11" t="s">
        <v>0</v>
      </c>
      <c r="E100" s="10">
        <v>1</v>
      </c>
      <c r="F100" s="9"/>
      <c r="G100" s="9">
        <f t="shared" si="10"/>
        <v>0</v>
      </c>
      <c r="H100" s="8"/>
    </row>
    <row r="101" spans="2:8" s="13" customFormat="1" ht="12.75" hidden="1" x14ac:dyDescent="0.25">
      <c r="B101" s="12" t="s">
        <v>181</v>
      </c>
      <c r="C101" s="34" t="s">
        <v>1</v>
      </c>
      <c r="D101" s="11" t="s">
        <v>0</v>
      </c>
      <c r="E101" s="10">
        <v>1</v>
      </c>
      <c r="F101" s="9"/>
      <c r="G101" s="9">
        <f t="shared" si="10"/>
        <v>0</v>
      </c>
      <c r="H101" s="8"/>
    </row>
    <row r="102" spans="2:8" s="13" customFormat="1" ht="12.75" x14ac:dyDescent="0.25">
      <c r="B102" s="20" t="s">
        <v>187</v>
      </c>
      <c r="C102" s="19" t="s">
        <v>82</v>
      </c>
      <c r="D102" s="18"/>
      <c r="E102" s="17"/>
      <c r="F102" s="17"/>
      <c r="G102" s="16">
        <f>SUM(G103:G106)</f>
        <v>0</v>
      </c>
      <c r="H102" s="15"/>
    </row>
    <row r="103" spans="2:8" s="13" customFormat="1" ht="67.7" customHeight="1" x14ac:dyDescent="0.25">
      <c r="B103" s="12" t="s">
        <v>186</v>
      </c>
      <c r="C103" s="61" t="s">
        <v>185</v>
      </c>
      <c r="D103" s="11" t="s">
        <v>37</v>
      </c>
      <c r="E103" s="10"/>
      <c r="F103" s="9"/>
      <c r="G103" s="9">
        <f>E103*F103</f>
        <v>0</v>
      </c>
      <c r="H103" s="8"/>
    </row>
    <row r="104" spans="2:8" s="13" customFormat="1" ht="17.25" customHeight="1" x14ac:dyDescent="0.25">
      <c r="B104" s="12" t="s">
        <v>188</v>
      </c>
      <c r="C104" s="35" t="s">
        <v>193</v>
      </c>
      <c r="D104" s="11" t="s">
        <v>91</v>
      </c>
      <c r="E104" s="10">
        <v>3</v>
      </c>
      <c r="F104" s="9"/>
      <c r="G104" s="9">
        <f t="shared" ref="G104:G106" si="11">E104*F104</f>
        <v>0</v>
      </c>
      <c r="H104" s="8"/>
    </row>
    <row r="105" spans="2:8" s="13" customFormat="1" ht="38.25" x14ac:dyDescent="0.25">
      <c r="B105" s="12" t="s">
        <v>189</v>
      </c>
      <c r="C105" s="35" t="s">
        <v>191</v>
      </c>
      <c r="D105" s="11" t="s">
        <v>91</v>
      </c>
      <c r="E105" s="10">
        <v>2</v>
      </c>
      <c r="F105" s="9"/>
      <c r="G105" s="9">
        <f t="shared" si="11"/>
        <v>0</v>
      </c>
      <c r="H105" s="8"/>
    </row>
    <row r="106" spans="2:8" s="13" customFormat="1" ht="19.5" customHeight="1" x14ac:dyDescent="0.25">
      <c r="B106" s="12" t="s">
        <v>190</v>
      </c>
      <c r="C106" s="61" t="s">
        <v>173</v>
      </c>
      <c r="D106" s="11" t="s">
        <v>91</v>
      </c>
      <c r="E106" s="10">
        <v>2</v>
      </c>
      <c r="F106" s="9"/>
      <c r="G106" s="9">
        <f t="shared" si="11"/>
        <v>0</v>
      </c>
      <c r="H106" s="8"/>
    </row>
    <row r="107" spans="2:8" s="13" customFormat="1" ht="12.75" x14ac:dyDescent="0.25">
      <c r="B107" s="20" t="s">
        <v>192</v>
      </c>
      <c r="C107" s="36" t="s">
        <v>194</v>
      </c>
      <c r="D107" s="18"/>
      <c r="E107" s="17"/>
      <c r="F107" s="17"/>
      <c r="G107" s="16">
        <f>SUM(G108:G110)</f>
        <v>0</v>
      </c>
      <c r="H107" s="15"/>
    </row>
    <row r="108" spans="2:8" s="13" customFormat="1" ht="18.75" customHeight="1" x14ac:dyDescent="0.25">
      <c r="B108" s="62" t="s">
        <v>196</v>
      </c>
      <c r="C108" s="62" t="s">
        <v>195</v>
      </c>
      <c r="D108" s="11" t="s">
        <v>0</v>
      </c>
      <c r="E108" s="10">
        <v>2</v>
      </c>
      <c r="F108" s="9"/>
      <c r="G108" s="9">
        <f>E108*F108</f>
        <v>0</v>
      </c>
      <c r="H108" s="8"/>
    </row>
    <row r="109" spans="2:8" s="13" customFormat="1" ht="60" x14ac:dyDescent="0.25">
      <c r="B109" s="62" t="s">
        <v>197</v>
      </c>
      <c r="C109" s="62" t="s">
        <v>136</v>
      </c>
      <c r="D109" s="11" t="s">
        <v>0</v>
      </c>
      <c r="E109" s="10">
        <v>1</v>
      </c>
      <c r="F109" s="9"/>
      <c r="G109" s="9">
        <f>E109*F109</f>
        <v>0</v>
      </c>
      <c r="H109" s="8"/>
    </row>
    <row r="110" spans="2:8" s="13" customFormat="1" ht="88.5" customHeight="1" x14ac:dyDescent="0.25">
      <c r="B110" s="62" t="s">
        <v>199</v>
      </c>
      <c r="C110" s="62" t="s">
        <v>198</v>
      </c>
      <c r="D110" s="11" t="s">
        <v>0</v>
      </c>
      <c r="E110" s="10">
        <v>1</v>
      </c>
      <c r="F110" s="9"/>
      <c r="G110" s="9">
        <f t="shared" ref="G110" si="12">E110*F110</f>
        <v>0</v>
      </c>
      <c r="H110" s="8"/>
    </row>
    <row r="111" spans="2:8" s="13" customFormat="1" ht="12.75" x14ac:dyDescent="0.25">
      <c r="B111" s="20" t="s">
        <v>192</v>
      </c>
      <c r="C111" s="19" t="s">
        <v>200</v>
      </c>
      <c r="D111" s="18"/>
      <c r="E111" s="17"/>
      <c r="F111" s="17"/>
      <c r="G111" s="16">
        <f>SUM(G112:G114)</f>
        <v>0</v>
      </c>
      <c r="H111" s="15"/>
    </row>
    <row r="112" spans="2:8" s="13" customFormat="1" ht="18" customHeight="1" x14ac:dyDescent="0.25">
      <c r="B112" s="35" t="s">
        <v>202</v>
      </c>
      <c r="C112" s="35" t="s">
        <v>98</v>
      </c>
      <c r="D112" s="11" t="s">
        <v>0</v>
      </c>
      <c r="E112" s="10">
        <v>1</v>
      </c>
      <c r="F112" s="9"/>
      <c r="G112" s="9">
        <f>E112*F112</f>
        <v>0</v>
      </c>
      <c r="H112" s="8"/>
    </row>
    <row r="113" spans="2:8" s="13" customFormat="1" ht="54.75" customHeight="1" x14ac:dyDescent="0.25">
      <c r="B113" s="35" t="s">
        <v>203</v>
      </c>
      <c r="C113" s="35" t="s">
        <v>201</v>
      </c>
      <c r="D113" s="11" t="s">
        <v>0</v>
      </c>
      <c r="E113" s="10">
        <v>1</v>
      </c>
      <c r="F113" s="9"/>
      <c r="G113" s="9">
        <f t="shared" ref="G113:G114" si="13">E113*F113</f>
        <v>0</v>
      </c>
      <c r="H113" s="8"/>
    </row>
    <row r="114" spans="2:8" s="13" customFormat="1" ht="20.25" customHeight="1" x14ac:dyDescent="0.25">
      <c r="B114" s="35" t="s">
        <v>204</v>
      </c>
      <c r="C114" s="35" t="s">
        <v>206</v>
      </c>
      <c r="D114" s="11" t="s">
        <v>0</v>
      </c>
      <c r="E114" s="10">
        <v>1</v>
      </c>
      <c r="F114" s="9"/>
      <c r="G114" s="9">
        <f t="shared" si="13"/>
        <v>0</v>
      </c>
      <c r="H114" s="8"/>
    </row>
    <row r="115" spans="2:8" x14ac:dyDescent="0.25">
      <c r="G115" s="33"/>
    </row>
    <row r="116" spans="2:8" ht="15.75" x14ac:dyDescent="0.25">
      <c r="F116" s="66" t="s">
        <v>213</v>
      </c>
      <c r="G116" s="67"/>
    </row>
    <row r="117" spans="2:8" ht="15.75" x14ac:dyDescent="0.25">
      <c r="F117" s="66" t="s">
        <v>214</v>
      </c>
      <c r="G117" s="67"/>
    </row>
    <row r="118" spans="2:8" s="25" customFormat="1" ht="20.25" x14ac:dyDescent="0.25">
      <c r="B118" s="32"/>
      <c r="C118" s="31"/>
      <c r="D118" s="30"/>
      <c r="E118" s="29"/>
      <c r="F118" s="28"/>
      <c r="G118" s="27"/>
      <c r="H118" s="26"/>
    </row>
  </sheetData>
  <mergeCells count="1">
    <mergeCell ref="B2:D2"/>
  </mergeCells>
  <conditionalFormatting sqref="F8:F19 F22:F27 F45 F47:F53 F67:F70 F112:F114">
    <cfRule type="cellIs" dxfId="18" priority="23" operator="equal">
      <formula>0</formula>
    </cfRule>
  </conditionalFormatting>
  <conditionalFormatting sqref="F8:F19 F45 F47:F53 F67:F70 F112:F114">
    <cfRule type="cellIs" dxfId="17" priority="24" operator="equal">
      <formula>" -   zł "</formula>
    </cfRule>
  </conditionalFormatting>
  <conditionalFormatting sqref="F22:F27">
    <cfRule type="cellIs" dxfId="16" priority="25" operator="equal">
      <formula>" -   zł "</formula>
    </cfRule>
  </conditionalFormatting>
  <conditionalFormatting sqref="F29:F43">
    <cfRule type="cellIs" dxfId="15" priority="11" operator="equal">
      <formula>0</formula>
    </cfRule>
    <cfRule type="cellIs" dxfId="14" priority="12" operator="equal">
      <formula>" -   zł "</formula>
    </cfRule>
  </conditionalFormatting>
  <conditionalFormatting sqref="F55:F64">
    <cfRule type="cellIs" dxfId="13" priority="17" operator="equal">
      <formula>0</formula>
    </cfRule>
    <cfRule type="cellIs" dxfId="12" priority="18" operator="equal">
      <formula>" -   zł "</formula>
    </cfRule>
  </conditionalFormatting>
  <conditionalFormatting sqref="F72:F81">
    <cfRule type="cellIs" dxfId="11" priority="15" operator="equal">
      <formula>0</formula>
    </cfRule>
    <cfRule type="cellIs" dxfId="10" priority="16" operator="equal">
      <formula>" -   zł "</formula>
    </cfRule>
  </conditionalFormatting>
  <conditionalFormatting sqref="F83:F89">
    <cfRule type="cellIs" dxfId="9" priority="13" operator="equal">
      <formula>0</formula>
    </cfRule>
    <cfRule type="cellIs" dxfId="8" priority="14" operator="equal">
      <formula>" -   zł "</formula>
    </cfRule>
  </conditionalFormatting>
  <conditionalFormatting sqref="F91:F94">
    <cfRule type="cellIs" dxfId="7" priority="7" operator="equal">
      <formula>0</formula>
    </cfRule>
    <cfRule type="cellIs" dxfId="6" priority="8" operator="equal">
      <formula>" -   zł "</formula>
    </cfRule>
  </conditionalFormatting>
  <conditionalFormatting sqref="F97:F101">
    <cfRule type="cellIs" dxfId="5" priority="9" operator="equal">
      <formula>0</formula>
    </cfRule>
    <cfRule type="cellIs" dxfId="4" priority="10" operator="equal">
      <formula>" -   zł "</formula>
    </cfRule>
  </conditionalFormatting>
  <conditionalFormatting sqref="F103:F106">
    <cfRule type="cellIs" dxfId="3" priority="1" operator="equal">
      <formula>0</formula>
    </cfRule>
    <cfRule type="cellIs" dxfId="2" priority="2" operator="equal">
      <formula>" -   zł "</formula>
    </cfRule>
  </conditionalFormatting>
  <conditionalFormatting sqref="F108:F110">
    <cfRule type="cellIs" dxfId="1" priority="3" operator="equal">
      <formula>0</formula>
    </cfRule>
    <cfRule type="cellIs" dxfId="0" priority="4" operator="equal">
      <formula>" -   zł "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  <rowBreaks count="1" manualBreakCount="1">
    <brk id="2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C26CE16BC43428BBF119CC188F545" ma:contentTypeVersion="120" ma:contentTypeDescription="Create a new document." ma:contentTypeScope="" ma:versionID="b1bd3a816f0a76fead218be4c246f222">
  <xsd:schema xmlns:xsd="http://www.w3.org/2001/XMLSchema" xmlns:xs="http://www.w3.org/2001/XMLSchema" xmlns:p="http://schemas.microsoft.com/office/2006/metadata/properties" xmlns:ns2="55c6cea3-69ab-4280-a5e6-b87ecf64bb3d" xmlns:ns3="9a9559c5-12e9-449b-a038-94d806c66f01" xmlns:ns4="960c3eb6-7ad3-4af2-a65d-7ffde5b92313" targetNamespace="http://schemas.microsoft.com/office/2006/metadata/properties" ma:root="true" ma:fieldsID="1179e86080bc1d5c1c2f9a061f672e88" ns2:_="" ns3:_="" ns4:_="">
    <xsd:import namespace="55c6cea3-69ab-4280-a5e6-b87ecf64bb3d"/>
    <xsd:import namespace="9a9559c5-12e9-449b-a038-94d806c66f01"/>
    <xsd:import namespace="960c3eb6-7ad3-4af2-a65d-7ffde5b92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_dlc_DocId" minOccurs="0"/>
                <xsd:element ref="ns4:_dlc_DocIdUrl" minOccurs="0"/>
                <xsd:element ref="ns4:_dlc_DocIdPersistI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6cea3-69ab-4280-a5e6-b87ecf64b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fde169c-984d-4e73-aa44-82744b8d56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559c5-12e9-449b-a038-94d806c66f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c3eb6-7ad3-4af2-a65d-7ffde5b92313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408052da-8890-482c-8f3c-802b8290a04a}" ma:internalName="TaxCatchAll" ma:showField="CatchAllData" ma:web="960c3eb6-7ad3-4af2-a65d-7ffde5b923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c6cea3-69ab-4280-a5e6-b87ecf64bb3d">
      <Terms xmlns="http://schemas.microsoft.com/office/infopath/2007/PartnerControls"/>
    </lcf76f155ced4ddcb4097134ff3c332f>
    <TaxCatchAll xmlns="960c3eb6-7ad3-4af2-a65d-7ffde5b92313" xsi:nil="true"/>
    <_dlc_DocId xmlns="960c3eb6-7ad3-4af2-a65d-7ffde5b92313">SFHD-1330359721-498983</_dlc_DocId>
    <_dlc_DocIdUrl xmlns="960c3eb6-7ad3-4af2-a65d-7ffde5b92313">
      <Url>https://spacefactoryholding.sharepoint.com/proposals/_layouts/15/DocIdRedir.aspx?ID=SFHD-1330359721-498983</Url>
      <Description>SFHD-1330359721-498983</Description>
    </_dlc_DocIdUrl>
  </documentManagement>
</p:properties>
</file>

<file path=customXml/itemProps1.xml><?xml version="1.0" encoding="utf-8"?>
<ds:datastoreItem xmlns:ds="http://schemas.openxmlformats.org/officeDocument/2006/customXml" ds:itemID="{E50F93B3-0718-445E-8C15-1663C0F4A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c6cea3-69ab-4280-a5e6-b87ecf64bb3d"/>
    <ds:schemaRef ds:uri="9a9559c5-12e9-449b-a038-94d806c66f01"/>
    <ds:schemaRef ds:uri="960c3eb6-7ad3-4af2-a65d-7ffde5b923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B30699-EDBE-4116-8A0D-1FB6D505268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7FCFE17-83DD-422D-8805-276C338CE85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15A8247-6BE5-4FD8-BA39-E067B01F3803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9a9559c5-12e9-449b-a038-94d806c66f01"/>
    <ds:schemaRef ds:uri="http://schemas.microsoft.com/office/2006/documentManagement/types"/>
    <ds:schemaRef ds:uri="http://schemas.openxmlformats.org/package/2006/metadata/core-properties"/>
    <ds:schemaRef ds:uri="960c3eb6-7ad3-4af2-a65d-7ffde5b92313"/>
    <ds:schemaRef ds:uri="http://purl.org/dc/elements/1.1/"/>
    <ds:schemaRef ds:uri="55c6cea3-69ab-4280-a5e6-b87ecf64bb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TPCR</vt:lpstr>
      <vt:lpstr>TPCR!Obszar_wydruku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Kijoch</dc:creator>
  <cp:lastModifiedBy>wdolna</cp:lastModifiedBy>
  <dcterms:created xsi:type="dcterms:W3CDTF">2025-06-27T10:04:09Z</dcterms:created>
  <dcterms:modified xsi:type="dcterms:W3CDTF">2026-03-26T08:28:05Z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0x0101005A0C26CE16BC43428BBF119CC188F545</vt:lpwstr>
  </property>
  <property fmtid="{D5CDD505-2E9C-101B-9397-08002B2CF9AE}" pid="3" name="_dlc_DocIdItemGuid">
    <vt:lpwstr>b03bb201-0ae3-4e4f-83a1-fcc5f169ef01</vt:lpwstr>
  </property>
</Properties>
</file>